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G:\DSF\marches\1.ORGA.-PLANIF\1.Planification achats\"/>
    </mc:Choice>
  </mc:AlternateContent>
  <xr:revisionPtr revIDLastSave="0" documentId="13_ncr:1_{E5C5B1C8-BF27-4737-9138-4601750F71FE}" xr6:coauthVersionLast="47" xr6:coauthVersionMax="47" xr10:uidLastSave="{00000000-0000-0000-0000-000000000000}"/>
  <bookViews>
    <workbookView xWindow="-110" yWindow="-110" windowWidth="19420" windowHeight="11500" firstSheet="1" activeTab="1" xr2:uid="{5BED9D7C-F4F4-4149-A30E-1EBA04037589}"/>
  </bookViews>
  <sheets>
    <sheet name="📋 Page de Garde" sheetId="14" r:id="rId1"/>
    <sheet name="📊 SYNTHÈSE TOUS MARCHÉS" sheetId="15" r:id="rId2"/>
    <sheet name="📦 APPRO. GÉNÉRAUX" sheetId="1" r:id="rId3"/>
    <sheet name="🏗️ BÂTIMENTS &amp; TRAVAUX" sheetId="2" r:id="rId4"/>
    <sheet name="⚙️ MÉCANIQUE &amp; ATELIER" sheetId="3" r:id="rId5"/>
    <sheet name="🧪 CHIMIE &amp; BIOLOGIE" sheetId="4" r:id="rId6"/>
    <sheet name="📣 COMMUNICATION &amp; CULTURE" sheetId="5" r:id="rId7"/>
    <sheet name="✈️ DÉPLACEMENTS &amp; LOGIST." sheetId="6" r:id="rId8"/>
    <sheet name="📋 ÉTUDES, CONSEILS &amp; RH" sheetId="7" r:id="rId9"/>
    <sheet name="💻 INFORMATIQUE &amp; AUDIO." sheetId="8" r:id="rId10"/>
    <sheet name="🛡️ HYGIÈNE &amp; SÉCURITÉ" sheetId="9" r:id="rId11"/>
    <sheet name="🔬 INSTRUMENTS SCIENT." sheetId="10" r:id="rId12"/>
    <sheet name="🐁 EXPÉRIMENTATION" sheetId="11" r:id="rId13"/>
    <sheet name="🏥 SANTÉ &amp; MÉDICAL" sheetId="12" r:id="rId14"/>
    <sheet name="Familles Achats &amp; Code nacre" sheetId="20" r:id="rId15"/>
  </sheets>
  <externalReferences>
    <externalReference r:id="rId16"/>
  </externalReferences>
  <definedNames>
    <definedName name="_xlnm._FilterDatabase" localSheetId="1" hidden="1">'📊 SYNTHÈSE TOUS MARCHÉS'!$C$1:$X$996</definedName>
    <definedName name="Methode_analytique">#REF!</definedName>
    <definedName name="N">'[1]4500004731'!$J$2:$U$26</definedName>
    <definedName name="Profils">#REF!</definedName>
    <definedName name="Validé">#REF!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29" i="15" l="1" a="1"/>
  <c r="C529" i="15" s="1"/>
  <c r="A528" i="15"/>
  <c r="B511" i="15"/>
  <c r="A529" i="15"/>
  <c r="A527" i="15"/>
  <c r="B534" i="15"/>
  <c r="B527" i="15"/>
  <c r="C527" i="15" s="1" a="1"/>
  <c r="C527" i="15" s="1"/>
  <c r="A524" i="15"/>
  <c r="C524" i="15" a="1"/>
  <c r="C524" i="15" s="1"/>
  <c r="C525" i="15" a="1"/>
  <c r="C525" i="15" s="1"/>
  <c r="C523" i="15" a="1"/>
  <c r="C523" i="15" s="1"/>
  <c r="A523" i="15"/>
  <c r="A525" i="15"/>
  <c r="A526" i="15"/>
  <c r="A522" i="15"/>
  <c r="A521" i="15"/>
  <c r="C521" i="15" a="1"/>
  <c r="C521" i="15" s="1"/>
  <c r="C522" i="15" a="1"/>
  <c r="C522" i="15" s="1"/>
  <c r="C520" i="15" a="1"/>
  <c r="C520" i="15" s="1"/>
  <c r="A520" i="15"/>
  <c r="B384" i="15"/>
  <c r="C384" i="15" s="1" a="1"/>
  <c r="C384" i="15" s="1"/>
  <c r="A384" i="15"/>
  <c r="B519" i="15"/>
  <c r="C519" i="15" s="1" a="1"/>
  <c r="C519" i="15" s="1"/>
  <c r="A519" i="15"/>
  <c r="B518" i="15"/>
  <c r="C518" i="15" s="1" a="1"/>
  <c r="C518" i="15" s="1"/>
  <c r="A518" i="15"/>
  <c r="B517" i="15"/>
  <c r="C517" i="15" s="1" a="1"/>
  <c r="C517" i="15" s="1"/>
  <c r="A517" i="15"/>
  <c r="B516" i="15"/>
  <c r="C516" i="15" s="1" a="1"/>
  <c r="C516" i="15" s="1"/>
  <c r="A516" i="15"/>
  <c r="B515" i="15"/>
  <c r="C515" i="15" s="1" a="1"/>
  <c r="C515" i="15" s="1"/>
  <c r="A515" i="15"/>
  <c r="B514" i="15"/>
  <c r="C514" i="15" s="1" a="1"/>
  <c r="C514" i="15" s="1"/>
  <c r="A514" i="15"/>
  <c r="A511" i="15"/>
  <c r="A505" i="15"/>
  <c r="A458" i="15"/>
  <c r="A512" i="15"/>
  <c r="A510" i="15"/>
  <c r="A509" i="15"/>
  <c r="A508" i="15"/>
  <c r="A507" i="15"/>
  <c r="A506" i="15"/>
  <c r="A504" i="15"/>
  <c r="A503" i="15"/>
  <c r="A502" i="15"/>
  <c r="A501" i="15"/>
  <c r="A500" i="15"/>
  <c r="A499" i="15"/>
  <c r="A498" i="15"/>
  <c r="A497" i="15"/>
  <c r="A496" i="15"/>
  <c r="A495" i="15"/>
  <c r="A494" i="15"/>
  <c r="A493" i="15"/>
  <c r="A492" i="15"/>
  <c r="A491" i="15"/>
  <c r="A490" i="15"/>
  <c r="A489" i="15"/>
  <c r="A488" i="15"/>
  <c r="A487" i="15"/>
  <c r="A486" i="15"/>
  <c r="A485" i="15"/>
  <c r="A484" i="15"/>
  <c r="A483" i="15"/>
  <c r="A482" i="15"/>
  <c r="A481" i="15"/>
  <c r="A480" i="15"/>
  <c r="A479" i="15"/>
  <c r="A478" i="15"/>
  <c r="A477" i="15"/>
  <c r="A476" i="15"/>
  <c r="A475" i="15"/>
  <c r="A474" i="15"/>
  <c r="A473" i="15"/>
  <c r="A472" i="15"/>
  <c r="A471" i="15"/>
  <c r="A470" i="15"/>
  <c r="A469" i="15"/>
  <c r="A468" i="15"/>
  <c r="A467" i="15"/>
  <c r="A466" i="15"/>
  <c r="A465" i="15"/>
  <c r="A464" i="15"/>
  <c r="A463" i="15"/>
  <c r="A462" i="15"/>
  <c r="A461" i="15"/>
  <c r="A460" i="15"/>
  <c r="A459" i="15"/>
  <c r="A457" i="15"/>
  <c r="A456" i="15"/>
  <c r="A455" i="15"/>
  <c r="A454" i="15"/>
  <c r="A453" i="15"/>
  <c r="A452" i="15"/>
  <c r="A451" i="15"/>
  <c r="A450" i="15"/>
  <c r="A449" i="15"/>
  <c r="A448" i="15"/>
  <c r="A447" i="15"/>
  <c r="A446" i="15"/>
  <c r="A445" i="15"/>
  <c r="A444" i="15"/>
  <c r="A443" i="15"/>
  <c r="A442" i="15"/>
  <c r="A441" i="15"/>
  <c r="A440" i="15"/>
  <c r="A439" i="15"/>
  <c r="A438" i="15"/>
  <c r="A437" i="15"/>
  <c r="A436" i="15"/>
  <c r="A435" i="15"/>
  <c r="A434" i="15"/>
  <c r="A433" i="15"/>
  <c r="A432" i="15"/>
  <c r="A431" i="15"/>
  <c r="A430" i="15"/>
  <c r="A429" i="15"/>
  <c r="A428" i="15"/>
  <c r="A427" i="15"/>
  <c r="A426" i="15"/>
  <c r="A425" i="15"/>
  <c r="A424" i="15"/>
  <c r="A423" i="15"/>
  <c r="A422" i="15"/>
  <c r="A421" i="15"/>
  <c r="A420" i="15"/>
  <c r="A419" i="15"/>
  <c r="A418" i="15"/>
  <c r="A417" i="15"/>
  <c r="A416" i="15"/>
  <c r="A415" i="15"/>
  <c r="A414" i="15"/>
  <c r="A413" i="15"/>
  <c r="A412" i="15"/>
  <c r="A411" i="15"/>
  <c r="A410" i="15"/>
  <c r="A409" i="15"/>
  <c r="A408" i="15"/>
  <c r="A407" i="15"/>
  <c r="A406" i="15"/>
  <c r="A405" i="15"/>
  <c r="A404" i="15"/>
  <c r="A403" i="15"/>
  <c r="A402" i="15"/>
  <c r="A401" i="15"/>
  <c r="A400" i="15"/>
  <c r="A399" i="15"/>
  <c r="A398" i="15"/>
  <c r="A397" i="15"/>
  <c r="A396" i="15"/>
  <c r="A395" i="15"/>
  <c r="A394" i="15"/>
  <c r="A393" i="15"/>
  <c r="A392" i="15"/>
  <c r="A391" i="15"/>
  <c r="A390" i="15"/>
  <c r="A389" i="15"/>
  <c r="A388" i="15"/>
  <c r="A387" i="15"/>
  <c r="A386" i="15"/>
  <c r="A385" i="15"/>
  <c r="A383" i="15"/>
  <c r="A381" i="15"/>
  <c r="A380" i="15"/>
  <c r="A379" i="15"/>
  <c r="A378" i="15"/>
  <c r="A377" i="15"/>
  <c r="A376" i="15"/>
  <c r="A375" i="15"/>
  <c r="A374" i="15"/>
  <c r="A373" i="15"/>
  <c r="A372" i="15"/>
  <c r="A371" i="15"/>
  <c r="A370" i="15"/>
  <c r="A369" i="15"/>
  <c r="A368" i="15"/>
  <c r="A367" i="15"/>
  <c r="A366" i="15"/>
  <c r="A365" i="15"/>
  <c r="A364" i="15"/>
  <c r="A363" i="15"/>
  <c r="A362" i="15"/>
  <c r="A361" i="15"/>
  <c r="A360" i="15"/>
  <c r="A359" i="15"/>
  <c r="A358" i="15"/>
  <c r="A357" i="15"/>
  <c r="A356" i="15"/>
  <c r="A355" i="15"/>
  <c r="A354" i="15"/>
  <c r="A353" i="15"/>
  <c r="A352" i="15"/>
  <c r="A351" i="15"/>
  <c r="A350" i="15"/>
  <c r="A349" i="15"/>
  <c r="A348" i="15"/>
  <c r="A347" i="15"/>
  <c r="A346" i="15"/>
  <c r="A345" i="15"/>
  <c r="A344" i="15"/>
  <c r="A343" i="15"/>
  <c r="A342" i="15"/>
  <c r="A341" i="15"/>
  <c r="A340" i="15"/>
  <c r="A339" i="15"/>
  <c r="A338" i="15"/>
  <c r="A337" i="15"/>
  <c r="A336" i="15"/>
  <c r="A335" i="15"/>
  <c r="A334" i="15"/>
  <c r="A333" i="15"/>
  <c r="A332" i="15"/>
  <c r="A331" i="15"/>
  <c r="A330" i="15"/>
  <c r="A329" i="15"/>
  <c r="A328" i="15"/>
  <c r="A327" i="15"/>
  <c r="A326" i="15"/>
  <c r="A325" i="15"/>
  <c r="A324" i="15"/>
  <c r="A323" i="15"/>
  <c r="A322" i="15"/>
  <c r="A321" i="15"/>
  <c r="A320" i="15"/>
  <c r="A319" i="15"/>
  <c r="A318" i="15"/>
  <c r="A317" i="15"/>
  <c r="A316" i="15"/>
  <c r="A315" i="15"/>
  <c r="A314" i="15"/>
  <c r="A313" i="15"/>
  <c r="A312" i="15"/>
  <c r="A311" i="15"/>
  <c r="A310" i="15"/>
  <c r="A309" i="15"/>
  <c r="A308" i="15"/>
  <c r="A307" i="15"/>
  <c r="A306" i="15"/>
  <c r="A305" i="15"/>
  <c r="A304" i="15"/>
  <c r="A303" i="15"/>
  <c r="A302" i="15"/>
  <c r="A301" i="15"/>
  <c r="A300" i="15"/>
  <c r="A299" i="15"/>
  <c r="A298" i="15"/>
  <c r="A297" i="15"/>
  <c r="A296" i="15"/>
  <c r="A295" i="15"/>
  <c r="A294" i="15"/>
  <c r="A293" i="15"/>
  <c r="A292" i="15"/>
  <c r="A291" i="15"/>
  <c r="A290" i="15"/>
  <c r="A289" i="15"/>
  <c r="A288" i="15"/>
  <c r="A287" i="15"/>
  <c r="A286" i="15"/>
  <c r="A285" i="15"/>
  <c r="A284" i="15"/>
  <c r="A283" i="15"/>
  <c r="A282" i="15"/>
  <c r="A281" i="15"/>
  <c r="A280" i="15"/>
  <c r="A279" i="15"/>
  <c r="A278" i="15"/>
  <c r="A277" i="15"/>
  <c r="A276" i="15"/>
  <c r="A275" i="15"/>
  <c r="A274" i="15"/>
  <c r="A273" i="15"/>
  <c r="A272" i="15"/>
  <c r="A271" i="15"/>
  <c r="A270" i="15"/>
  <c r="A269" i="15"/>
  <c r="A268" i="15"/>
  <c r="A267" i="15"/>
  <c r="A266" i="15"/>
  <c r="A265" i="15"/>
  <c r="A264" i="15"/>
  <c r="A263" i="15"/>
  <c r="A262" i="15"/>
  <c r="A261" i="15"/>
  <c r="A260" i="15"/>
  <c r="A259" i="15"/>
  <c r="A258" i="15"/>
  <c r="A257" i="15"/>
  <c r="A256" i="15"/>
  <c r="A255" i="15"/>
  <c r="A254" i="15"/>
  <c r="A253" i="15"/>
  <c r="A252" i="15"/>
  <c r="A251" i="15"/>
  <c r="A250" i="15"/>
  <c r="A249" i="15"/>
  <c r="A248" i="15"/>
  <c r="A247" i="15"/>
  <c r="A246" i="15"/>
  <c r="A245" i="15"/>
  <c r="A244" i="15"/>
  <c r="A243" i="15"/>
  <c r="A242" i="15"/>
  <c r="A241" i="15"/>
  <c r="A240" i="15"/>
  <c r="A239" i="15"/>
  <c r="A238" i="15"/>
  <c r="A237" i="15"/>
  <c r="A236" i="15"/>
  <c r="A235" i="15"/>
  <c r="A234" i="15"/>
  <c r="A233" i="15"/>
  <c r="A232" i="15"/>
  <c r="A231" i="15"/>
  <c r="A230" i="15"/>
  <c r="A229" i="15"/>
  <c r="A228" i="15"/>
  <c r="A227" i="15"/>
  <c r="A226" i="15"/>
  <c r="A225" i="15"/>
  <c r="A224" i="15"/>
  <c r="A223" i="15"/>
  <c r="A222" i="15"/>
  <c r="A221" i="15"/>
  <c r="A220" i="15"/>
  <c r="A219" i="15"/>
  <c r="A218" i="15"/>
  <c r="A217" i="15"/>
  <c r="A216" i="15"/>
  <c r="A21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A184" i="15"/>
  <c r="A183" i="15"/>
  <c r="A182" i="15"/>
  <c r="A181" i="15"/>
  <c r="A180" i="15"/>
  <c r="A179" i="15"/>
  <c r="A178" i="15"/>
  <c r="A177" i="15"/>
  <c r="A176" i="15"/>
  <c r="A175" i="15"/>
  <c r="A174" i="15"/>
  <c r="A173" i="15"/>
  <c r="A172" i="15"/>
  <c r="A171" i="15"/>
  <c r="A170" i="15"/>
  <c r="A169" i="15"/>
  <c r="A168" i="15"/>
  <c r="A167" i="15"/>
  <c r="A166" i="15"/>
  <c r="A165" i="15"/>
  <c r="A164" i="15"/>
  <c r="A163" i="15"/>
  <c r="A162" i="15"/>
  <c r="A161" i="15"/>
  <c r="A160" i="15"/>
  <c r="A159" i="15"/>
  <c r="A158" i="15"/>
  <c r="A157" i="15"/>
  <c r="A156" i="15"/>
  <c r="A155" i="15"/>
  <c r="A154" i="15"/>
  <c r="A153" i="15"/>
  <c r="A152" i="15"/>
  <c r="A151" i="15"/>
  <c r="A150" i="15"/>
  <c r="A149" i="15"/>
  <c r="A148" i="15"/>
  <c r="A147" i="15"/>
  <c r="A146" i="15"/>
  <c r="A145" i="15"/>
  <c r="A144" i="15"/>
  <c r="A143" i="15"/>
  <c r="A142" i="15"/>
  <c r="A141" i="15"/>
  <c r="A140" i="15"/>
  <c r="A139" i="15"/>
  <c r="A138" i="15"/>
  <c r="A137" i="15"/>
  <c r="A136" i="15"/>
  <c r="A135" i="15"/>
  <c r="A134" i="15"/>
  <c r="A133" i="15"/>
  <c r="A132" i="15"/>
  <c r="A130" i="15"/>
  <c r="A129" i="15"/>
  <c r="A127" i="15"/>
  <c r="A126" i="15"/>
  <c r="A125" i="15"/>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2" i="15"/>
  <c r="A128" i="15"/>
  <c r="A131" i="15"/>
  <c r="A382" i="15"/>
  <c r="A513" i="15"/>
  <c r="B289" i="15" l="1"/>
  <c r="C289" i="15" s="1" a="1"/>
  <c r="C289" i="15" s="1"/>
  <c r="C253" i="15" a="1"/>
  <c r="C253" i="15" s="1"/>
  <c r="C303" i="15" a="1"/>
  <c r="C303" i="15" s="1"/>
  <c r="C513" i="15" a="1"/>
  <c r="C513" i="15" s="1"/>
  <c r="C997" i="15" a="1"/>
  <c r="C997" i="15" s="1"/>
  <c r="B996" i="15" l="1"/>
  <c r="C996" i="15" s="1" a="1"/>
  <c r="C996" i="15" s="1"/>
  <c r="B995" i="15"/>
  <c r="C995" i="15" s="1" a="1"/>
  <c r="C995" i="15" s="1"/>
  <c r="B994" i="15"/>
  <c r="C994" i="15" s="1" a="1"/>
  <c r="C994" i="15" s="1"/>
  <c r="B993" i="15"/>
  <c r="C993" i="15" s="1" a="1"/>
  <c r="C993" i="15" s="1"/>
  <c r="B992" i="15"/>
  <c r="C992" i="15" s="1" a="1"/>
  <c r="C992" i="15" s="1"/>
  <c r="B991" i="15"/>
  <c r="C991" i="15" s="1" a="1"/>
  <c r="C991" i="15" s="1"/>
  <c r="B990" i="15"/>
  <c r="C990" i="15" s="1" a="1"/>
  <c r="C990" i="15" s="1"/>
  <c r="B989" i="15"/>
  <c r="C989" i="15" s="1" a="1"/>
  <c r="C989" i="15" s="1"/>
  <c r="B988" i="15"/>
  <c r="C988" i="15" s="1" a="1"/>
  <c r="C988" i="15" s="1"/>
  <c r="B987" i="15"/>
  <c r="C987" i="15" s="1" a="1"/>
  <c r="C987" i="15" s="1"/>
  <c r="B986" i="15"/>
  <c r="C986" i="15" s="1" a="1"/>
  <c r="C986" i="15" s="1"/>
  <c r="B985" i="15"/>
  <c r="C985" i="15" s="1" a="1"/>
  <c r="C985" i="15" s="1"/>
  <c r="B984" i="15"/>
  <c r="C984" i="15" s="1" a="1"/>
  <c r="C984" i="15" s="1"/>
  <c r="B983" i="15"/>
  <c r="C983" i="15" s="1" a="1"/>
  <c r="C983" i="15" s="1"/>
  <c r="B982" i="15"/>
  <c r="C982" i="15" s="1" a="1"/>
  <c r="C982" i="15" s="1"/>
  <c r="B981" i="15"/>
  <c r="C981" i="15" s="1" a="1"/>
  <c r="C981" i="15" s="1"/>
  <c r="B980" i="15"/>
  <c r="C980" i="15" s="1" a="1"/>
  <c r="C980" i="15" s="1"/>
  <c r="B979" i="15"/>
  <c r="C979" i="15" s="1" a="1"/>
  <c r="C979" i="15" s="1"/>
  <c r="B978" i="15"/>
  <c r="C978" i="15" s="1" a="1"/>
  <c r="C978" i="15" s="1"/>
  <c r="B977" i="15"/>
  <c r="C977" i="15" s="1" a="1"/>
  <c r="C977" i="15" s="1"/>
  <c r="B976" i="15"/>
  <c r="C976" i="15" s="1" a="1"/>
  <c r="C976" i="15" s="1"/>
  <c r="B975" i="15"/>
  <c r="C975" i="15" s="1" a="1"/>
  <c r="C975" i="15" s="1"/>
  <c r="B974" i="15"/>
  <c r="C974" i="15" s="1" a="1"/>
  <c r="C974" i="15" s="1"/>
  <c r="B973" i="15"/>
  <c r="C973" i="15" s="1" a="1"/>
  <c r="C973" i="15" s="1"/>
  <c r="B972" i="15"/>
  <c r="C972" i="15" s="1" a="1"/>
  <c r="C972" i="15" s="1"/>
  <c r="B971" i="15"/>
  <c r="C971" i="15" s="1" a="1"/>
  <c r="C971" i="15" s="1"/>
  <c r="B970" i="15"/>
  <c r="C970" i="15" s="1" a="1"/>
  <c r="C970" i="15" s="1"/>
  <c r="B969" i="15"/>
  <c r="C969" i="15" s="1" a="1"/>
  <c r="C969" i="15" s="1"/>
  <c r="B968" i="15"/>
  <c r="C968" i="15" s="1" a="1"/>
  <c r="C968" i="15" s="1"/>
  <c r="B967" i="15"/>
  <c r="C967" i="15" s="1" a="1"/>
  <c r="C967" i="15" s="1"/>
  <c r="B966" i="15"/>
  <c r="C966" i="15" s="1" a="1"/>
  <c r="C966" i="15" s="1"/>
  <c r="B965" i="15"/>
  <c r="C965" i="15" s="1" a="1"/>
  <c r="C965" i="15" s="1"/>
  <c r="B964" i="15"/>
  <c r="C964" i="15" s="1" a="1"/>
  <c r="C964" i="15" s="1"/>
  <c r="B963" i="15"/>
  <c r="C963" i="15" s="1" a="1"/>
  <c r="C963" i="15" s="1"/>
  <c r="B962" i="15"/>
  <c r="C962" i="15" s="1" a="1"/>
  <c r="C962" i="15" s="1"/>
  <c r="B961" i="15"/>
  <c r="C961" i="15" s="1" a="1"/>
  <c r="C961" i="15" s="1"/>
  <c r="B960" i="15"/>
  <c r="C960" i="15" s="1" a="1"/>
  <c r="C960" i="15" s="1"/>
  <c r="B959" i="15"/>
  <c r="C959" i="15" s="1" a="1"/>
  <c r="C959" i="15" s="1"/>
  <c r="B958" i="15"/>
  <c r="C958" i="15" s="1" a="1"/>
  <c r="C958" i="15" s="1"/>
  <c r="B957" i="15"/>
  <c r="C957" i="15" s="1" a="1"/>
  <c r="C957" i="15" s="1"/>
  <c r="B956" i="15"/>
  <c r="C956" i="15" s="1" a="1"/>
  <c r="C956" i="15" s="1"/>
  <c r="B955" i="15"/>
  <c r="C955" i="15" s="1" a="1"/>
  <c r="C955" i="15" s="1"/>
  <c r="B954" i="15"/>
  <c r="C954" i="15" s="1" a="1"/>
  <c r="C954" i="15" s="1"/>
  <c r="B953" i="15"/>
  <c r="C953" i="15" s="1" a="1"/>
  <c r="C953" i="15" s="1"/>
  <c r="B952" i="15"/>
  <c r="C952" i="15" s="1" a="1"/>
  <c r="C952" i="15" s="1"/>
  <c r="B951" i="15"/>
  <c r="C951" i="15" s="1" a="1"/>
  <c r="C951" i="15" s="1"/>
  <c r="B950" i="15"/>
  <c r="C950" i="15" s="1" a="1"/>
  <c r="C950" i="15" s="1"/>
  <c r="B949" i="15"/>
  <c r="C949" i="15" s="1" a="1"/>
  <c r="C949" i="15" s="1"/>
  <c r="B948" i="15"/>
  <c r="C948" i="15" s="1" a="1"/>
  <c r="C948" i="15" s="1"/>
  <c r="B947" i="15"/>
  <c r="C947" i="15" s="1" a="1"/>
  <c r="C947" i="15" s="1"/>
  <c r="B946" i="15"/>
  <c r="C946" i="15" s="1" a="1"/>
  <c r="C946" i="15" s="1"/>
  <c r="B945" i="15"/>
  <c r="C945" i="15" s="1" a="1"/>
  <c r="C945" i="15" s="1"/>
  <c r="B944" i="15"/>
  <c r="C944" i="15" s="1" a="1"/>
  <c r="C944" i="15" s="1"/>
  <c r="B943" i="15"/>
  <c r="C943" i="15" s="1" a="1"/>
  <c r="C943" i="15" s="1"/>
  <c r="B942" i="15"/>
  <c r="C942" i="15" s="1" a="1"/>
  <c r="C942" i="15" s="1"/>
  <c r="B941" i="15"/>
  <c r="C941" i="15" s="1" a="1"/>
  <c r="C941" i="15" s="1"/>
  <c r="B940" i="15"/>
  <c r="C940" i="15" s="1" a="1"/>
  <c r="C940" i="15" s="1"/>
  <c r="B939" i="15"/>
  <c r="C939" i="15" s="1" a="1"/>
  <c r="C939" i="15" s="1"/>
  <c r="B938" i="15"/>
  <c r="C938" i="15" s="1" a="1"/>
  <c r="C938" i="15" s="1"/>
  <c r="B937" i="15"/>
  <c r="C937" i="15" s="1" a="1"/>
  <c r="C937" i="15" s="1"/>
  <c r="B936" i="15"/>
  <c r="C936" i="15" s="1" a="1"/>
  <c r="C936" i="15" s="1"/>
  <c r="B935" i="15"/>
  <c r="C935" i="15" s="1" a="1"/>
  <c r="C935" i="15" s="1"/>
  <c r="B934" i="15"/>
  <c r="C934" i="15" s="1" a="1"/>
  <c r="C934" i="15" s="1"/>
  <c r="B933" i="15"/>
  <c r="C933" i="15" s="1" a="1"/>
  <c r="C933" i="15" s="1"/>
  <c r="B932" i="15"/>
  <c r="C932" i="15" s="1" a="1"/>
  <c r="C932" i="15" s="1"/>
  <c r="B931" i="15"/>
  <c r="C931" i="15" s="1" a="1"/>
  <c r="C931" i="15" s="1"/>
  <c r="B930" i="15"/>
  <c r="C930" i="15" s="1" a="1"/>
  <c r="C930" i="15" s="1"/>
  <c r="B929" i="15"/>
  <c r="C929" i="15" s="1" a="1"/>
  <c r="C929" i="15" s="1"/>
  <c r="B928" i="15"/>
  <c r="C928" i="15" s="1" a="1"/>
  <c r="C928" i="15" s="1"/>
  <c r="B927" i="15"/>
  <c r="C927" i="15" s="1" a="1"/>
  <c r="C927" i="15" s="1"/>
  <c r="B926" i="15"/>
  <c r="C926" i="15" s="1" a="1"/>
  <c r="C926" i="15" s="1"/>
  <c r="B925" i="15"/>
  <c r="C925" i="15" s="1" a="1"/>
  <c r="C925" i="15" s="1"/>
  <c r="B924" i="15"/>
  <c r="C924" i="15" s="1" a="1"/>
  <c r="C924" i="15" s="1"/>
  <c r="B923" i="15"/>
  <c r="C923" i="15" s="1" a="1"/>
  <c r="C923" i="15" s="1"/>
  <c r="B922" i="15"/>
  <c r="C922" i="15" s="1" a="1"/>
  <c r="C922" i="15" s="1"/>
  <c r="B921" i="15"/>
  <c r="C921" i="15" s="1" a="1"/>
  <c r="C921" i="15" s="1"/>
  <c r="B920" i="15"/>
  <c r="C920" i="15" s="1" a="1"/>
  <c r="C920" i="15" s="1"/>
  <c r="B919" i="15"/>
  <c r="C919" i="15" s="1" a="1"/>
  <c r="C919" i="15" s="1"/>
  <c r="B918" i="15"/>
  <c r="C918" i="15" s="1" a="1"/>
  <c r="C918" i="15" s="1"/>
  <c r="B917" i="15"/>
  <c r="C917" i="15" s="1" a="1"/>
  <c r="C917" i="15" s="1"/>
  <c r="B916" i="15"/>
  <c r="C916" i="15" s="1" a="1"/>
  <c r="C916" i="15" s="1"/>
  <c r="B915" i="15"/>
  <c r="C915" i="15" s="1" a="1"/>
  <c r="C915" i="15" s="1"/>
  <c r="B914" i="15"/>
  <c r="C914" i="15" s="1" a="1"/>
  <c r="C914" i="15" s="1"/>
  <c r="B913" i="15"/>
  <c r="C913" i="15" s="1" a="1"/>
  <c r="C913" i="15" s="1"/>
  <c r="B912" i="15"/>
  <c r="C912" i="15" s="1" a="1"/>
  <c r="C912" i="15" s="1"/>
  <c r="B911" i="15"/>
  <c r="C911" i="15" s="1" a="1"/>
  <c r="C911" i="15" s="1"/>
  <c r="B910" i="15"/>
  <c r="C910" i="15" s="1" a="1"/>
  <c r="C910" i="15" s="1"/>
  <c r="B909" i="15"/>
  <c r="C909" i="15" s="1" a="1"/>
  <c r="C909" i="15" s="1"/>
  <c r="B908" i="15"/>
  <c r="C908" i="15" s="1" a="1"/>
  <c r="C908" i="15" s="1"/>
  <c r="B907" i="15"/>
  <c r="C907" i="15" s="1" a="1"/>
  <c r="C907" i="15" s="1"/>
  <c r="B906" i="15"/>
  <c r="C906" i="15" s="1" a="1"/>
  <c r="C906" i="15" s="1"/>
  <c r="B905" i="15"/>
  <c r="C905" i="15" s="1" a="1"/>
  <c r="C905" i="15" s="1"/>
  <c r="B904" i="15"/>
  <c r="C904" i="15" s="1" a="1"/>
  <c r="C904" i="15" s="1"/>
  <c r="B903" i="15"/>
  <c r="C903" i="15" s="1" a="1"/>
  <c r="C903" i="15" s="1"/>
  <c r="B902" i="15"/>
  <c r="C902" i="15" s="1" a="1"/>
  <c r="C902" i="15" s="1"/>
  <c r="B901" i="15"/>
  <c r="C901" i="15" s="1" a="1"/>
  <c r="C901" i="15" s="1"/>
  <c r="B900" i="15"/>
  <c r="C900" i="15" s="1" a="1"/>
  <c r="C900" i="15" s="1"/>
  <c r="B899" i="15"/>
  <c r="C899" i="15" s="1" a="1"/>
  <c r="C899" i="15" s="1"/>
  <c r="B898" i="15"/>
  <c r="C898" i="15" s="1" a="1"/>
  <c r="C898" i="15" s="1"/>
  <c r="B897" i="15"/>
  <c r="C897" i="15" s="1" a="1"/>
  <c r="C897" i="15" s="1"/>
  <c r="B896" i="15"/>
  <c r="C896" i="15" s="1" a="1"/>
  <c r="C896" i="15" s="1"/>
  <c r="B895" i="15"/>
  <c r="C895" i="15" s="1" a="1"/>
  <c r="C895" i="15" s="1"/>
  <c r="B894" i="15"/>
  <c r="C894" i="15" s="1" a="1"/>
  <c r="C894" i="15" s="1"/>
  <c r="B893" i="15"/>
  <c r="C893" i="15" s="1" a="1"/>
  <c r="C893" i="15" s="1"/>
  <c r="B892" i="15"/>
  <c r="C892" i="15" s="1" a="1"/>
  <c r="C892" i="15" s="1"/>
  <c r="B891" i="15"/>
  <c r="C891" i="15" s="1" a="1"/>
  <c r="C891" i="15" s="1"/>
  <c r="B890" i="15"/>
  <c r="C890" i="15" s="1" a="1"/>
  <c r="C890" i="15" s="1"/>
  <c r="B889" i="15"/>
  <c r="C889" i="15" s="1" a="1"/>
  <c r="C889" i="15" s="1"/>
  <c r="B888" i="15"/>
  <c r="C888" i="15" s="1" a="1"/>
  <c r="C888" i="15" s="1"/>
  <c r="B887" i="15"/>
  <c r="C887" i="15" s="1" a="1"/>
  <c r="C887" i="15" s="1"/>
  <c r="B886" i="15"/>
  <c r="C886" i="15" s="1" a="1"/>
  <c r="C886" i="15" s="1"/>
  <c r="B885" i="15"/>
  <c r="C885" i="15" s="1" a="1"/>
  <c r="C885" i="15" s="1"/>
  <c r="B884" i="15"/>
  <c r="C884" i="15" s="1" a="1"/>
  <c r="C884" i="15" s="1"/>
  <c r="B883" i="15"/>
  <c r="C883" i="15" s="1" a="1"/>
  <c r="C883" i="15" s="1"/>
  <c r="B882" i="15"/>
  <c r="C882" i="15" s="1" a="1"/>
  <c r="C882" i="15" s="1"/>
  <c r="B881" i="15"/>
  <c r="C881" i="15" s="1" a="1"/>
  <c r="C881" i="15" s="1"/>
  <c r="B880" i="15"/>
  <c r="C880" i="15" s="1" a="1"/>
  <c r="C880" i="15" s="1"/>
  <c r="B879" i="15"/>
  <c r="C879" i="15" s="1" a="1"/>
  <c r="C879" i="15" s="1"/>
  <c r="B878" i="15"/>
  <c r="C878" i="15" s="1" a="1"/>
  <c r="C878" i="15" s="1"/>
  <c r="B877" i="15"/>
  <c r="C877" i="15" s="1" a="1"/>
  <c r="C877" i="15" s="1"/>
  <c r="B876" i="15"/>
  <c r="C876" i="15" s="1" a="1"/>
  <c r="C876" i="15" s="1"/>
  <c r="B875" i="15"/>
  <c r="C875" i="15" s="1" a="1"/>
  <c r="C875" i="15" s="1"/>
  <c r="B874" i="15"/>
  <c r="C874" i="15" s="1" a="1"/>
  <c r="C874" i="15" s="1"/>
  <c r="B873" i="15"/>
  <c r="C873" i="15" s="1" a="1"/>
  <c r="C873" i="15" s="1"/>
  <c r="B872" i="15"/>
  <c r="C872" i="15" s="1" a="1"/>
  <c r="C872" i="15" s="1"/>
  <c r="B871" i="15"/>
  <c r="C871" i="15" s="1" a="1"/>
  <c r="C871" i="15" s="1"/>
  <c r="B870" i="15"/>
  <c r="C870" i="15" s="1" a="1"/>
  <c r="C870" i="15" s="1"/>
  <c r="B869" i="15"/>
  <c r="C869" i="15" s="1" a="1"/>
  <c r="C869" i="15" s="1"/>
  <c r="B868" i="15"/>
  <c r="C868" i="15" s="1" a="1"/>
  <c r="C868" i="15" s="1"/>
  <c r="B867" i="15"/>
  <c r="C867" i="15" s="1" a="1"/>
  <c r="C867" i="15" s="1"/>
  <c r="B866" i="15"/>
  <c r="C866" i="15" s="1" a="1"/>
  <c r="C866" i="15" s="1"/>
  <c r="B865" i="15"/>
  <c r="C865" i="15" s="1" a="1"/>
  <c r="C865" i="15" s="1"/>
  <c r="B864" i="15"/>
  <c r="C864" i="15" s="1" a="1"/>
  <c r="C864" i="15" s="1"/>
  <c r="B863" i="15"/>
  <c r="C863" i="15" s="1" a="1"/>
  <c r="C863" i="15" s="1"/>
  <c r="B862" i="15"/>
  <c r="C862" i="15" s="1" a="1"/>
  <c r="C862" i="15" s="1"/>
  <c r="B861" i="15"/>
  <c r="C861" i="15" s="1" a="1"/>
  <c r="C861" i="15" s="1"/>
  <c r="B860" i="15"/>
  <c r="C860" i="15" s="1" a="1"/>
  <c r="C860" i="15" s="1"/>
  <c r="B859" i="15"/>
  <c r="C859" i="15" s="1" a="1"/>
  <c r="C859" i="15" s="1"/>
  <c r="B858" i="15"/>
  <c r="C858" i="15" s="1" a="1"/>
  <c r="C858" i="15" s="1"/>
  <c r="B857" i="15"/>
  <c r="C857" i="15" s="1" a="1"/>
  <c r="C857" i="15" s="1"/>
  <c r="B856" i="15"/>
  <c r="C856" i="15" s="1" a="1"/>
  <c r="C856" i="15" s="1"/>
  <c r="B855" i="15"/>
  <c r="C855" i="15" s="1" a="1"/>
  <c r="C855" i="15" s="1"/>
  <c r="B854" i="15"/>
  <c r="C854" i="15" s="1" a="1"/>
  <c r="C854" i="15" s="1"/>
  <c r="B853" i="15"/>
  <c r="C853" i="15" s="1" a="1"/>
  <c r="C853" i="15" s="1"/>
  <c r="B852" i="15"/>
  <c r="C852" i="15" s="1" a="1"/>
  <c r="C852" i="15" s="1"/>
  <c r="B851" i="15"/>
  <c r="C851" i="15" s="1" a="1"/>
  <c r="C851" i="15" s="1"/>
  <c r="B850" i="15"/>
  <c r="C850" i="15" s="1" a="1"/>
  <c r="C850" i="15" s="1"/>
  <c r="B849" i="15"/>
  <c r="C849" i="15" s="1" a="1"/>
  <c r="C849" i="15" s="1"/>
  <c r="B848" i="15"/>
  <c r="C848" i="15" s="1" a="1"/>
  <c r="C848" i="15" s="1"/>
  <c r="B847" i="15"/>
  <c r="C847" i="15" s="1" a="1"/>
  <c r="C847" i="15" s="1"/>
  <c r="B846" i="15"/>
  <c r="C846" i="15" s="1" a="1"/>
  <c r="C846" i="15" s="1"/>
  <c r="B845" i="15"/>
  <c r="C845" i="15" s="1" a="1"/>
  <c r="C845" i="15" s="1"/>
  <c r="B844" i="15"/>
  <c r="C844" i="15" s="1" a="1"/>
  <c r="C844" i="15" s="1"/>
  <c r="B843" i="15"/>
  <c r="C843" i="15" s="1" a="1"/>
  <c r="C843" i="15" s="1"/>
  <c r="B842" i="15"/>
  <c r="C842" i="15" s="1" a="1"/>
  <c r="C842" i="15" s="1"/>
  <c r="B841" i="15"/>
  <c r="C841" i="15" s="1" a="1"/>
  <c r="C841" i="15" s="1"/>
  <c r="B840" i="15"/>
  <c r="C840" i="15" s="1" a="1"/>
  <c r="C840" i="15" s="1"/>
  <c r="B839" i="15"/>
  <c r="C839" i="15" s="1" a="1"/>
  <c r="C839" i="15" s="1"/>
  <c r="B838" i="15"/>
  <c r="C838" i="15" s="1" a="1"/>
  <c r="C838" i="15" s="1"/>
  <c r="B837" i="15"/>
  <c r="C837" i="15" s="1" a="1"/>
  <c r="C837" i="15" s="1"/>
  <c r="B836" i="15"/>
  <c r="C836" i="15" s="1" a="1"/>
  <c r="C836" i="15" s="1"/>
  <c r="B835" i="15"/>
  <c r="C835" i="15" s="1" a="1"/>
  <c r="C835" i="15" s="1"/>
  <c r="B834" i="15"/>
  <c r="C834" i="15" s="1" a="1"/>
  <c r="C834" i="15" s="1"/>
  <c r="B833" i="15"/>
  <c r="C833" i="15" s="1" a="1"/>
  <c r="C833" i="15" s="1"/>
  <c r="B832" i="15"/>
  <c r="C832" i="15" s="1" a="1"/>
  <c r="C832" i="15" s="1"/>
  <c r="B831" i="15"/>
  <c r="C831" i="15" s="1" a="1"/>
  <c r="C831" i="15" s="1"/>
  <c r="B830" i="15"/>
  <c r="C830" i="15" s="1" a="1"/>
  <c r="C830" i="15" s="1"/>
  <c r="B829" i="15"/>
  <c r="C829" i="15" s="1" a="1"/>
  <c r="C829" i="15" s="1"/>
  <c r="B828" i="15"/>
  <c r="C828" i="15" s="1" a="1"/>
  <c r="C828" i="15" s="1"/>
  <c r="B827" i="15"/>
  <c r="C827" i="15" s="1" a="1"/>
  <c r="C827" i="15" s="1"/>
  <c r="B826" i="15"/>
  <c r="C826" i="15" s="1" a="1"/>
  <c r="C826" i="15" s="1"/>
  <c r="B825" i="15"/>
  <c r="C825" i="15" s="1" a="1"/>
  <c r="C825" i="15" s="1"/>
  <c r="B824" i="15"/>
  <c r="C824" i="15" s="1" a="1"/>
  <c r="C824" i="15" s="1"/>
  <c r="B823" i="15"/>
  <c r="C823" i="15" s="1" a="1"/>
  <c r="C823" i="15" s="1"/>
  <c r="B822" i="15"/>
  <c r="C822" i="15" s="1" a="1"/>
  <c r="C822" i="15" s="1"/>
  <c r="B821" i="15"/>
  <c r="C821" i="15" s="1" a="1"/>
  <c r="C821" i="15" s="1"/>
  <c r="B820" i="15"/>
  <c r="C820" i="15" s="1" a="1"/>
  <c r="C820" i="15" s="1"/>
  <c r="B819" i="15"/>
  <c r="C819" i="15" s="1" a="1"/>
  <c r="C819" i="15" s="1"/>
  <c r="B818" i="15"/>
  <c r="C818" i="15" s="1" a="1"/>
  <c r="C818" i="15" s="1"/>
  <c r="B817" i="15"/>
  <c r="C817" i="15" s="1" a="1"/>
  <c r="C817" i="15" s="1"/>
  <c r="B816" i="15"/>
  <c r="C816" i="15" s="1" a="1"/>
  <c r="C816" i="15" s="1"/>
  <c r="B815" i="15"/>
  <c r="C815" i="15" s="1" a="1"/>
  <c r="C815" i="15" s="1"/>
  <c r="B814" i="15"/>
  <c r="C814" i="15" s="1" a="1"/>
  <c r="C814" i="15" s="1"/>
  <c r="B813" i="15"/>
  <c r="C813" i="15" s="1" a="1"/>
  <c r="C813" i="15" s="1"/>
  <c r="B812" i="15"/>
  <c r="C812" i="15" s="1" a="1"/>
  <c r="C812" i="15" s="1"/>
  <c r="B811" i="15"/>
  <c r="C811" i="15" s="1" a="1"/>
  <c r="C811" i="15" s="1"/>
  <c r="B810" i="15"/>
  <c r="C810" i="15" s="1" a="1"/>
  <c r="C810" i="15" s="1"/>
  <c r="B809" i="15"/>
  <c r="C809" i="15" s="1" a="1"/>
  <c r="C809" i="15" s="1"/>
  <c r="B808" i="15"/>
  <c r="C808" i="15" s="1" a="1"/>
  <c r="C808" i="15" s="1"/>
  <c r="B807" i="15"/>
  <c r="C807" i="15" s="1" a="1"/>
  <c r="C807" i="15" s="1"/>
  <c r="B806" i="15"/>
  <c r="C806" i="15" s="1" a="1"/>
  <c r="C806" i="15" s="1"/>
  <c r="B805" i="15"/>
  <c r="C805" i="15" s="1" a="1"/>
  <c r="C805" i="15" s="1"/>
  <c r="B804" i="15"/>
  <c r="C804" i="15" s="1" a="1"/>
  <c r="C804" i="15" s="1"/>
  <c r="B803" i="15"/>
  <c r="C803" i="15" s="1" a="1"/>
  <c r="C803" i="15" s="1"/>
  <c r="B802" i="15"/>
  <c r="C802" i="15" s="1" a="1"/>
  <c r="C802" i="15" s="1"/>
  <c r="B801" i="15"/>
  <c r="C801" i="15" s="1" a="1"/>
  <c r="C801" i="15" s="1"/>
  <c r="B800" i="15"/>
  <c r="C800" i="15" s="1" a="1"/>
  <c r="C800" i="15" s="1"/>
  <c r="B799" i="15"/>
  <c r="C799" i="15" s="1" a="1"/>
  <c r="C799" i="15" s="1"/>
  <c r="B798" i="15"/>
  <c r="C798" i="15" s="1" a="1"/>
  <c r="C798" i="15" s="1"/>
  <c r="B797" i="15"/>
  <c r="C797" i="15" s="1" a="1"/>
  <c r="C797" i="15" s="1"/>
  <c r="B796" i="15"/>
  <c r="C796" i="15" s="1" a="1"/>
  <c r="C796" i="15" s="1"/>
  <c r="B795" i="15"/>
  <c r="C795" i="15" s="1" a="1"/>
  <c r="C795" i="15" s="1"/>
  <c r="B794" i="15"/>
  <c r="C794" i="15" s="1" a="1"/>
  <c r="C794" i="15" s="1"/>
  <c r="B793" i="15"/>
  <c r="C793" i="15" s="1" a="1"/>
  <c r="C793" i="15" s="1"/>
  <c r="B792" i="15"/>
  <c r="C792" i="15" s="1" a="1"/>
  <c r="C792" i="15" s="1"/>
  <c r="B791" i="15"/>
  <c r="C791" i="15" s="1" a="1"/>
  <c r="C791" i="15" s="1"/>
  <c r="B790" i="15"/>
  <c r="C790" i="15" s="1" a="1"/>
  <c r="C790" i="15" s="1"/>
  <c r="B789" i="15"/>
  <c r="C789" i="15" s="1" a="1"/>
  <c r="C789" i="15" s="1"/>
  <c r="B788" i="15"/>
  <c r="C788" i="15" s="1" a="1"/>
  <c r="C788" i="15" s="1"/>
  <c r="B787" i="15"/>
  <c r="C787" i="15" s="1" a="1"/>
  <c r="C787" i="15" s="1"/>
  <c r="B786" i="15"/>
  <c r="C786" i="15" s="1" a="1"/>
  <c r="C786" i="15" s="1"/>
  <c r="B785" i="15"/>
  <c r="C785" i="15" s="1" a="1"/>
  <c r="C785" i="15" s="1"/>
  <c r="B784" i="15"/>
  <c r="C784" i="15" s="1" a="1"/>
  <c r="C784" i="15" s="1"/>
  <c r="B783" i="15"/>
  <c r="C783" i="15" s="1" a="1"/>
  <c r="C783" i="15" s="1"/>
  <c r="B782" i="15"/>
  <c r="C782" i="15" s="1" a="1"/>
  <c r="C782" i="15" s="1"/>
  <c r="B781" i="15"/>
  <c r="C781" i="15" s="1" a="1"/>
  <c r="C781" i="15" s="1"/>
  <c r="B780" i="15"/>
  <c r="C780" i="15" s="1" a="1"/>
  <c r="C780" i="15" s="1"/>
  <c r="B779" i="15"/>
  <c r="C779" i="15" s="1" a="1"/>
  <c r="C779" i="15" s="1"/>
  <c r="B778" i="15"/>
  <c r="C778" i="15" s="1" a="1"/>
  <c r="C778" i="15" s="1"/>
  <c r="B777" i="15"/>
  <c r="C777" i="15" s="1" a="1"/>
  <c r="C777" i="15" s="1"/>
  <c r="B776" i="15"/>
  <c r="C776" i="15" s="1" a="1"/>
  <c r="C776" i="15" s="1"/>
  <c r="B775" i="15"/>
  <c r="C775" i="15" s="1" a="1"/>
  <c r="C775" i="15" s="1"/>
  <c r="B774" i="15"/>
  <c r="C774" i="15" s="1" a="1"/>
  <c r="C774" i="15" s="1"/>
  <c r="B773" i="15"/>
  <c r="C773" i="15" s="1" a="1"/>
  <c r="C773" i="15" s="1"/>
  <c r="B772" i="15"/>
  <c r="C772" i="15" s="1" a="1"/>
  <c r="C772" i="15" s="1"/>
  <c r="B771" i="15"/>
  <c r="C771" i="15" s="1" a="1"/>
  <c r="C771" i="15" s="1"/>
  <c r="B770" i="15"/>
  <c r="C770" i="15" s="1" a="1"/>
  <c r="C770" i="15" s="1"/>
  <c r="B769" i="15"/>
  <c r="C769" i="15" s="1" a="1"/>
  <c r="C769" i="15" s="1"/>
  <c r="B768" i="15"/>
  <c r="C768" i="15" s="1" a="1"/>
  <c r="C768" i="15" s="1"/>
  <c r="B767" i="15"/>
  <c r="C767" i="15" s="1" a="1"/>
  <c r="C767" i="15" s="1"/>
  <c r="B766" i="15"/>
  <c r="C766" i="15" s="1" a="1"/>
  <c r="C766" i="15" s="1"/>
  <c r="B765" i="15"/>
  <c r="C765" i="15" s="1" a="1"/>
  <c r="C765" i="15" s="1"/>
  <c r="B764" i="15"/>
  <c r="C764" i="15" s="1" a="1"/>
  <c r="C764" i="15" s="1"/>
  <c r="B763" i="15"/>
  <c r="C763" i="15" s="1" a="1"/>
  <c r="C763" i="15" s="1"/>
  <c r="B762" i="15"/>
  <c r="C762" i="15" s="1" a="1"/>
  <c r="C762" i="15" s="1"/>
  <c r="B761" i="15"/>
  <c r="C761" i="15" s="1" a="1"/>
  <c r="C761" i="15" s="1"/>
  <c r="B760" i="15"/>
  <c r="C760" i="15" s="1" a="1"/>
  <c r="C760" i="15" s="1"/>
  <c r="B759" i="15"/>
  <c r="C759" i="15" s="1" a="1"/>
  <c r="C759" i="15" s="1"/>
  <c r="B758" i="15"/>
  <c r="C758" i="15" s="1" a="1"/>
  <c r="C758" i="15" s="1"/>
  <c r="B757" i="15"/>
  <c r="C757" i="15" s="1" a="1"/>
  <c r="C757" i="15" s="1"/>
  <c r="B756" i="15"/>
  <c r="C756" i="15" s="1" a="1"/>
  <c r="C756" i="15" s="1"/>
  <c r="B755" i="15"/>
  <c r="C755" i="15" s="1" a="1"/>
  <c r="C755" i="15" s="1"/>
  <c r="B754" i="15"/>
  <c r="C754" i="15" s="1" a="1"/>
  <c r="C754" i="15" s="1"/>
  <c r="B753" i="15"/>
  <c r="C753" i="15" s="1" a="1"/>
  <c r="C753" i="15" s="1"/>
  <c r="B752" i="15"/>
  <c r="C752" i="15" s="1" a="1"/>
  <c r="C752" i="15" s="1"/>
  <c r="B751" i="15"/>
  <c r="C751" i="15" s="1" a="1"/>
  <c r="C751" i="15" s="1"/>
  <c r="B750" i="15"/>
  <c r="C750" i="15" s="1" a="1"/>
  <c r="C750" i="15" s="1"/>
  <c r="B749" i="15"/>
  <c r="C749" i="15" s="1" a="1"/>
  <c r="C749" i="15" s="1"/>
  <c r="B748" i="15"/>
  <c r="C748" i="15" s="1" a="1"/>
  <c r="C748" i="15" s="1"/>
  <c r="B747" i="15"/>
  <c r="C747" i="15" s="1" a="1"/>
  <c r="C747" i="15" s="1"/>
  <c r="B746" i="15"/>
  <c r="C746" i="15" s="1" a="1"/>
  <c r="C746" i="15" s="1"/>
  <c r="B745" i="15"/>
  <c r="C745" i="15" s="1" a="1"/>
  <c r="C745" i="15" s="1"/>
  <c r="B744" i="15"/>
  <c r="C744" i="15" s="1" a="1"/>
  <c r="C744" i="15" s="1"/>
  <c r="B743" i="15"/>
  <c r="C743" i="15" s="1" a="1"/>
  <c r="C743" i="15" s="1"/>
  <c r="B742" i="15"/>
  <c r="C742" i="15" s="1" a="1"/>
  <c r="C742" i="15" s="1"/>
  <c r="B741" i="15"/>
  <c r="C741" i="15" s="1" a="1"/>
  <c r="C741" i="15" s="1"/>
  <c r="B740" i="15"/>
  <c r="C740" i="15" s="1" a="1"/>
  <c r="C740" i="15" s="1"/>
  <c r="B739" i="15"/>
  <c r="C739" i="15" s="1" a="1"/>
  <c r="C739" i="15" s="1"/>
  <c r="B738" i="15"/>
  <c r="C738" i="15" s="1" a="1"/>
  <c r="C738" i="15" s="1"/>
  <c r="B737" i="15"/>
  <c r="C737" i="15" s="1" a="1"/>
  <c r="C737" i="15" s="1"/>
  <c r="B736" i="15"/>
  <c r="C736" i="15" s="1" a="1"/>
  <c r="C736" i="15" s="1"/>
  <c r="B735" i="15"/>
  <c r="C735" i="15" s="1" a="1"/>
  <c r="C735" i="15" s="1"/>
  <c r="B734" i="15"/>
  <c r="C734" i="15" s="1" a="1"/>
  <c r="C734" i="15" s="1"/>
  <c r="B733" i="15"/>
  <c r="C733" i="15" s="1" a="1"/>
  <c r="C733" i="15" s="1"/>
  <c r="B732" i="15"/>
  <c r="C732" i="15" s="1" a="1"/>
  <c r="C732" i="15" s="1"/>
  <c r="B731" i="15"/>
  <c r="C731" i="15" s="1" a="1"/>
  <c r="C731" i="15" s="1"/>
  <c r="B730" i="15"/>
  <c r="C730" i="15" s="1" a="1"/>
  <c r="C730" i="15" s="1"/>
  <c r="B729" i="15"/>
  <c r="C729" i="15" s="1" a="1"/>
  <c r="C729" i="15" s="1"/>
  <c r="B728" i="15"/>
  <c r="C728" i="15" s="1" a="1"/>
  <c r="C728" i="15" s="1"/>
  <c r="B727" i="15"/>
  <c r="C727" i="15" s="1" a="1"/>
  <c r="C727" i="15" s="1"/>
  <c r="B726" i="15"/>
  <c r="C726" i="15" s="1" a="1"/>
  <c r="C726" i="15" s="1"/>
  <c r="B725" i="15"/>
  <c r="C725" i="15" s="1" a="1"/>
  <c r="C725" i="15" s="1"/>
  <c r="B724" i="15"/>
  <c r="C724" i="15" s="1" a="1"/>
  <c r="C724" i="15" s="1"/>
  <c r="B723" i="15"/>
  <c r="C723" i="15" s="1" a="1"/>
  <c r="C723" i="15" s="1"/>
  <c r="B722" i="15"/>
  <c r="C722" i="15" s="1" a="1"/>
  <c r="C722" i="15" s="1"/>
  <c r="B721" i="15"/>
  <c r="C721" i="15" s="1" a="1"/>
  <c r="C721" i="15" s="1"/>
  <c r="B720" i="15"/>
  <c r="C720" i="15" s="1" a="1"/>
  <c r="C720" i="15" s="1"/>
  <c r="B719" i="15"/>
  <c r="C719" i="15" s="1" a="1"/>
  <c r="C719" i="15" s="1"/>
  <c r="B718" i="15"/>
  <c r="C718" i="15" s="1" a="1"/>
  <c r="C718" i="15" s="1"/>
  <c r="B717" i="15"/>
  <c r="C717" i="15" s="1" a="1"/>
  <c r="C717" i="15" s="1"/>
  <c r="B716" i="15"/>
  <c r="C716" i="15" s="1" a="1"/>
  <c r="C716" i="15" s="1"/>
  <c r="B715" i="15"/>
  <c r="C715" i="15" s="1" a="1"/>
  <c r="C715" i="15" s="1"/>
  <c r="B714" i="15"/>
  <c r="C714" i="15" s="1" a="1"/>
  <c r="C714" i="15" s="1"/>
  <c r="B713" i="15"/>
  <c r="C713" i="15" s="1" a="1"/>
  <c r="C713" i="15" s="1"/>
  <c r="B712" i="15"/>
  <c r="C712" i="15" s="1" a="1"/>
  <c r="C712" i="15" s="1"/>
  <c r="B711" i="15"/>
  <c r="C711" i="15" s="1" a="1"/>
  <c r="C711" i="15" s="1"/>
  <c r="B710" i="15"/>
  <c r="C710" i="15" s="1" a="1"/>
  <c r="C710" i="15" s="1"/>
  <c r="B709" i="15"/>
  <c r="C709" i="15" s="1" a="1"/>
  <c r="C709" i="15" s="1"/>
  <c r="B708" i="15"/>
  <c r="C708" i="15" s="1" a="1"/>
  <c r="C708" i="15" s="1"/>
  <c r="B707" i="15"/>
  <c r="C707" i="15" s="1" a="1"/>
  <c r="C707" i="15" s="1"/>
  <c r="B706" i="15"/>
  <c r="C706" i="15" s="1" a="1"/>
  <c r="C706" i="15" s="1"/>
  <c r="B705" i="15"/>
  <c r="C705" i="15" s="1" a="1"/>
  <c r="C705" i="15" s="1"/>
  <c r="B704" i="15"/>
  <c r="C704" i="15" s="1" a="1"/>
  <c r="C704" i="15" s="1"/>
  <c r="B703" i="15"/>
  <c r="C703" i="15" s="1" a="1"/>
  <c r="C703" i="15" s="1"/>
  <c r="B702" i="15"/>
  <c r="C702" i="15" s="1" a="1"/>
  <c r="C702" i="15" s="1"/>
  <c r="B701" i="15"/>
  <c r="C701" i="15" s="1" a="1"/>
  <c r="C701" i="15" s="1"/>
  <c r="B700" i="15"/>
  <c r="C700" i="15" s="1" a="1"/>
  <c r="C700" i="15" s="1"/>
  <c r="B699" i="15"/>
  <c r="C699" i="15" s="1" a="1"/>
  <c r="C699" i="15" s="1"/>
  <c r="B698" i="15"/>
  <c r="C698" i="15" s="1" a="1"/>
  <c r="C698" i="15" s="1"/>
  <c r="B697" i="15"/>
  <c r="C697" i="15" s="1" a="1"/>
  <c r="C697" i="15" s="1"/>
  <c r="B696" i="15"/>
  <c r="C696" i="15" s="1" a="1"/>
  <c r="C696" i="15" s="1"/>
  <c r="B695" i="15"/>
  <c r="C695" i="15" s="1" a="1"/>
  <c r="C695" i="15" s="1"/>
  <c r="B694" i="15"/>
  <c r="C694" i="15" s="1" a="1"/>
  <c r="C694" i="15" s="1"/>
  <c r="B693" i="15"/>
  <c r="C693" i="15" s="1" a="1"/>
  <c r="C693" i="15" s="1"/>
  <c r="B692" i="15"/>
  <c r="C692" i="15" s="1" a="1"/>
  <c r="C692" i="15" s="1"/>
  <c r="B691" i="15"/>
  <c r="C691" i="15" s="1" a="1"/>
  <c r="C691" i="15" s="1"/>
  <c r="B690" i="15"/>
  <c r="C690" i="15" s="1" a="1"/>
  <c r="C690" i="15" s="1"/>
  <c r="B689" i="15"/>
  <c r="C689" i="15" s="1" a="1"/>
  <c r="C689" i="15" s="1"/>
  <c r="B688" i="15"/>
  <c r="C688" i="15" s="1" a="1"/>
  <c r="C688" i="15" s="1"/>
  <c r="B687" i="15"/>
  <c r="C687" i="15" s="1" a="1"/>
  <c r="C687" i="15" s="1"/>
  <c r="B686" i="15"/>
  <c r="C686" i="15" s="1" a="1"/>
  <c r="C686" i="15" s="1"/>
  <c r="B685" i="15"/>
  <c r="C685" i="15" s="1" a="1"/>
  <c r="C685" i="15" s="1"/>
  <c r="B684" i="15"/>
  <c r="C684" i="15" s="1" a="1"/>
  <c r="C684" i="15" s="1"/>
  <c r="B683" i="15"/>
  <c r="C683" i="15" s="1" a="1"/>
  <c r="C683" i="15" s="1"/>
  <c r="B682" i="15"/>
  <c r="C682" i="15" s="1" a="1"/>
  <c r="C682" i="15" s="1"/>
  <c r="B681" i="15"/>
  <c r="C681" i="15" s="1" a="1"/>
  <c r="C681" i="15" s="1"/>
  <c r="B680" i="15"/>
  <c r="C680" i="15" s="1" a="1"/>
  <c r="C680" i="15" s="1"/>
  <c r="B679" i="15"/>
  <c r="C679" i="15" s="1" a="1"/>
  <c r="C679" i="15" s="1"/>
  <c r="B678" i="15"/>
  <c r="C678" i="15" s="1" a="1"/>
  <c r="C678" i="15" s="1"/>
  <c r="B677" i="15"/>
  <c r="C677" i="15" s="1" a="1"/>
  <c r="C677" i="15" s="1"/>
  <c r="B676" i="15"/>
  <c r="C676" i="15" s="1" a="1"/>
  <c r="C676" i="15" s="1"/>
  <c r="B675" i="15"/>
  <c r="C675" i="15" s="1" a="1"/>
  <c r="C675" i="15" s="1"/>
  <c r="B674" i="15"/>
  <c r="C674" i="15" s="1" a="1"/>
  <c r="C674" i="15" s="1"/>
  <c r="B673" i="15"/>
  <c r="C673" i="15" s="1" a="1"/>
  <c r="C673" i="15" s="1"/>
  <c r="B672" i="15"/>
  <c r="C672" i="15" s="1" a="1"/>
  <c r="C672" i="15" s="1"/>
  <c r="B671" i="15"/>
  <c r="C671" i="15" s="1" a="1"/>
  <c r="C671" i="15" s="1"/>
  <c r="B670" i="15"/>
  <c r="C670" i="15" s="1" a="1"/>
  <c r="C670" i="15" s="1"/>
  <c r="B669" i="15"/>
  <c r="C669" i="15" s="1" a="1"/>
  <c r="C669" i="15" s="1"/>
  <c r="B668" i="15"/>
  <c r="C668" i="15" s="1" a="1"/>
  <c r="C668" i="15" s="1"/>
  <c r="B667" i="15"/>
  <c r="C667" i="15" s="1" a="1"/>
  <c r="C667" i="15" s="1"/>
  <c r="B666" i="15"/>
  <c r="C666" i="15" s="1" a="1"/>
  <c r="C666" i="15" s="1"/>
  <c r="B665" i="15"/>
  <c r="C665" i="15" s="1" a="1"/>
  <c r="C665" i="15" s="1"/>
  <c r="B664" i="15"/>
  <c r="C664" i="15" s="1" a="1"/>
  <c r="C664" i="15" s="1"/>
  <c r="B663" i="15"/>
  <c r="C663" i="15" s="1" a="1"/>
  <c r="C663" i="15" s="1"/>
  <c r="B662" i="15"/>
  <c r="C662" i="15" s="1" a="1"/>
  <c r="C662" i="15" s="1"/>
  <c r="B661" i="15"/>
  <c r="C661" i="15" s="1" a="1"/>
  <c r="C661" i="15" s="1"/>
  <c r="B660" i="15"/>
  <c r="C660" i="15" s="1" a="1"/>
  <c r="C660" i="15" s="1"/>
  <c r="B659" i="15"/>
  <c r="C659" i="15" s="1" a="1"/>
  <c r="C659" i="15" s="1"/>
  <c r="B658" i="15"/>
  <c r="C658" i="15" s="1" a="1"/>
  <c r="C658" i="15" s="1"/>
  <c r="B657" i="15"/>
  <c r="C657" i="15" s="1" a="1"/>
  <c r="C657" i="15" s="1"/>
  <c r="B656" i="15"/>
  <c r="C656" i="15" s="1" a="1"/>
  <c r="C656" i="15" s="1"/>
  <c r="B655" i="15"/>
  <c r="C655" i="15" s="1" a="1"/>
  <c r="C655" i="15" s="1"/>
  <c r="B654" i="15"/>
  <c r="C654" i="15" s="1" a="1"/>
  <c r="C654" i="15" s="1"/>
  <c r="B653" i="15"/>
  <c r="C653" i="15" s="1" a="1"/>
  <c r="C653" i="15" s="1"/>
  <c r="B652" i="15"/>
  <c r="C652" i="15" s="1" a="1"/>
  <c r="C652" i="15" s="1"/>
  <c r="B651" i="15"/>
  <c r="C651" i="15" s="1" a="1"/>
  <c r="C651" i="15" s="1"/>
  <c r="B650" i="15"/>
  <c r="C650" i="15" s="1" a="1"/>
  <c r="C650" i="15" s="1"/>
  <c r="B649" i="15"/>
  <c r="C649" i="15" s="1" a="1"/>
  <c r="C649" i="15" s="1"/>
  <c r="B648" i="15"/>
  <c r="C648" i="15" s="1" a="1"/>
  <c r="C648" i="15" s="1"/>
  <c r="B647" i="15"/>
  <c r="C647" i="15" s="1" a="1"/>
  <c r="C647" i="15" s="1"/>
  <c r="B646" i="15"/>
  <c r="C646" i="15" s="1" a="1"/>
  <c r="C646" i="15" s="1"/>
  <c r="B645" i="15"/>
  <c r="C645" i="15" s="1" a="1"/>
  <c r="C645" i="15" s="1"/>
  <c r="B644" i="15"/>
  <c r="C644" i="15" s="1" a="1"/>
  <c r="C644" i="15" s="1"/>
  <c r="B643" i="15"/>
  <c r="C643" i="15" s="1" a="1"/>
  <c r="C643" i="15" s="1"/>
  <c r="B642" i="15"/>
  <c r="C642" i="15" s="1" a="1"/>
  <c r="C642" i="15" s="1"/>
  <c r="B641" i="15"/>
  <c r="C641" i="15" s="1" a="1"/>
  <c r="C641" i="15" s="1"/>
  <c r="B640" i="15"/>
  <c r="C640" i="15" s="1" a="1"/>
  <c r="C640" i="15" s="1"/>
  <c r="B639" i="15"/>
  <c r="C639" i="15" s="1" a="1"/>
  <c r="C639" i="15" s="1"/>
  <c r="B638" i="15"/>
  <c r="C638" i="15" s="1" a="1"/>
  <c r="C638" i="15" s="1"/>
  <c r="B637" i="15"/>
  <c r="C637" i="15" s="1" a="1"/>
  <c r="C637" i="15" s="1"/>
  <c r="B636" i="15"/>
  <c r="C636" i="15" s="1" a="1"/>
  <c r="C636" i="15" s="1"/>
  <c r="B635" i="15"/>
  <c r="C635" i="15" s="1" a="1"/>
  <c r="C635" i="15" s="1"/>
  <c r="B634" i="15"/>
  <c r="C634" i="15" s="1" a="1"/>
  <c r="C634" i="15" s="1"/>
  <c r="B633" i="15"/>
  <c r="C633" i="15" s="1" a="1"/>
  <c r="C633" i="15" s="1"/>
  <c r="B632" i="15"/>
  <c r="C632" i="15" s="1" a="1"/>
  <c r="C632" i="15" s="1"/>
  <c r="B631" i="15"/>
  <c r="C631" i="15" s="1" a="1"/>
  <c r="C631" i="15" s="1"/>
  <c r="B630" i="15"/>
  <c r="C630" i="15" s="1" a="1"/>
  <c r="C630" i="15" s="1"/>
  <c r="B629" i="15"/>
  <c r="C629" i="15" s="1" a="1"/>
  <c r="C629" i="15" s="1"/>
  <c r="B628" i="15"/>
  <c r="C628" i="15" s="1" a="1"/>
  <c r="C628" i="15" s="1"/>
  <c r="B627" i="15"/>
  <c r="C627" i="15" s="1" a="1"/>
  <c r="C627" i="15" s="1"/>
  <c r="B626" i="15"/>
  <c r="C626" i="15" s="1" a="1"/>
  <c r="C626" i="15" s="1"/>
  <c r="B625" i="15"/>
  <c r="C625" i="15" s="1" a="1"/>
  <c r="C625" i="15" s="1"/>
  <c r="B624" i="15"/>
  <c r="C624" i="15" s="1" a="1"/>
  <c r="C624" i="15" s="1"/>
  <c r="B623" i="15"/>
  <c r="C623" i="15" s="1" a="1"/>
  <c r="C623" i="15" s="1"/>
  <c r="B622" i="15"/>
  <c r="C622" i="15" s="1" a="1"/>
  <c r="C622" i="15" s="1"/>
  <c r="B621" i="15"/>
  <c r="C621" i="15" s="1" a="1"/>
  <c r="C621" i="15" s="1"/>
  <c r="B620" i="15"/>
  <c r="C620" i="15" s="1" a="1"/>
  <c r="C620" i="15" s="1"/>
  <c r="B619" i="15"/>
  <c r="C619" i="15" s="1" a="1"/>
  <c r="C619" i="15" s="1"/>
  <c r="B618" i="15"/>
  <c r="C618" i="15" s="1" a="1"/>
  <c r="C618" i="15" s="1"/>
  <c r="B617" i="15"/>
  <c r="C617" i="15" s="1" a="1"/>
  <c r="C617" i="15" s="1"/>
  <c r="B616" i="15"/>
  <c r="C616" i="15" s="1" a="1"/>
  <c r="C616" i="15" s="1"/>
  <c r="B615" i="15"/>
  <c r="C615" i="15" s="1" a="1"/>
  <c r="C615" i="15" s="1"/>
  <c r="B614" i="15"/>
  <c r="C614" i="15" s="1" a="1"/>
  <c r="C614" i="15" s="1"/>
  <c r="B613" i="15"/>
  <c r="C613" i="15" s="1" a="1"/>
  <c r="C613" i="15" s="1"/>
  <c r="B612" i="15"/>
  <c r="C612" i="15" s="1" a="1"/>
  <c r="C612" i="15" s="1"/>
  <c r="B611" i="15"/>
  <c r="C611" i="15" s="1" a="1"/>
  <c r="C611" i="15" s="1"/>
  <c r="B610" i="15"/>
  <c r="C610" i="15" s="1" a="1"/>
  <c r="C610" i="15" s="1"/>
  <c r="B609" i="15"/>
  <c r="C609" i="15" s="1" a="1"/>
  <c r="C609" i="15" s="1"/>
  <c r="B608" i="15"/>
  <c r="C608" i="15" s="1" a="1"/>
  <c r="C608" i="15" s="1"/>
  <c r="B607" i="15"/>
  <c r="C607" i="15" s="1" a="1"/>
  <c r="C607" i="15" s="1"/>
  <c r="B606" i="15"/>
  <c r="C606" i="15" s="1" a="1"/>
  <c r="C606" i="15" s="1"/>
  <c r="B605" i="15"/>
  <c r="C605" i="15" s="1" a="1"/>
  <c r="C605" i="15" s="1"/>
  <c r="B604" i="15"/>
  <c r="C604" i="15" s="1" a="1"/>
  <c r="C604" i="15" s="1"/>
  <c r="B603" i="15"/>
  <c r="C603" i="15" s="1" a="1"/>
  <c r="C603" i="15" s="1"/>
  <c r="B602" i="15"/>
  <c r="C602" i="15" s="1" a="1"/>
  <c r="C602" i="15" s="1"/>
  <c r="B601" i="15"/>
  <c r="C601" i="15" s="1" a="1"/>
  <c r="C601" i="15" s="1"/>
  <c r="B600" i="15"/>
  <c r="C600" i="15" s="1" a="1"/>
  <c r="C600" i="15" s="1"/>
  <c r="B599" i="15"/>
  <c r="C599" i="15" s="1" a="1"/>
  <c r="C599" i="15" s="1"/>
  <c r="B598" i="15"/>
  <c r="C598" i="15" s="1" a="1"/>
  <c r="C598" i="15" s="1"/>
  <c r="B597" i="15"/>
  <c r="C597" i="15" s="1" a="1"/>
  <c r="C597" i="15" s="1"/>
  <c r="B596" i="15"/>
  <c r="C596" i="15" s="1" a="1"/>
  <c r="C596" i="15" s="1"/>
  <c r="B595" i="15"/>
  <c r="C595" i="15" s="1" a="1"/>
  <c r="C595" i="15" s="1"/>
  <c r="B594" i="15"/>
  <c r="C594" i="15" s="1" a="1"/>
  <c r="C594" i="15" s="1"/>
  <c r="B593" i="15"/>
  <c r="C593" i="15" s="1" a="1"/>
  <c r="C593" i="15" s="1"/>
  <c r="B592" i="15"/>
  <c r="C592" i="15" s="1" a="1"/>
  <c r="C592" i="15" s="1"/>
  <c r="B591" i="15"/>
  <c r="C591" i="15" s="1" a="1"/>
  <c r="C591" i="15" s="1"/>
  <c r="B590" i="15"/>
  <c r="C590" i="15" s="1" a="1"/>
  <c r="C590" i="15" s="1"/>
  <c r="B589" i="15"/>
  <c r="C589" i="15" s="1" a="1"/>
  <c r="C589" i="15" s="1"/>
  <c r="B588" i="15"/>
  <c r="C588" i="15" s="1" a="1"/>
  <c r="C588" i="15" s="1"/>
  <c r="B587" i="15"/>
  <c r="C587" i="15" s="1" a="1"/>
  <c r="C587" i="15" s="1"/>
  <c r="B586" i="15"/>
  <c r="C586" i="15" s="1" a="1"/>
  <c r="C586" i="15" s="1"/>
  <c r="B585" i="15"/>
  <c r="C585" i="15" s="1" a="1"/>
  <c r="C585" i="15" s="1"/>
  <c r="B584" i="15"/>
  <c r="C584" i="15" s="1" a="1"/>
  <c r="C584" i="15" s="1"/>
  <c r="B583" i="15"/>
  <c r="C583" i="15" s="1" a="1"/>
  <c r="C583" i="15" s="1"/>
  <c r="B582" i="15"/>
  <c r="C582" i="15" s="1" a="1"/>
  <c r="C582" i="15" s="1"/>
  <c r="B581" i="15"/>
  <c r="C581" i="15" s="1" a="1"/>
  <c r="C581" i="15" s="1"/>
  <c r="B580" i="15"/>
  <c r="C580" i="15" s="1" a="1"/>
  <c r="C580" i="15" s="1"/>
  <c r="B579" i="15"/>
  <c r="C579" i="15" s="1" a="1"/>
  <c r="C579" i="15" s="1"/>
  <c r="B578" i="15"/>
  <c r="C578" i="15" s="1" a="1"/>
  <c r="C578" i="15" s="1"/>
  <c r="B577" i="15"/>
  <c r="C577" i="15" s="1" a="1"/>
  <c r="C577" i="15" s="1"/>
  <c r="B576" i="15"/>
  <c r="C576" i="15" s="1" a="1"/>
  <c r="C576" i="15" s="1"/>
  <c r="B575" i="15"/>
  <c r="C575" i="15" s="1" a="1"/>
  <c r="C575" i="15" s="1"/>
  <c r="B574" i="15"/>
  <c r="C574" i="15" s="1" a="1"/>
  <c r="C574" i="15" s="1"/>
  <c r="B573" i="15"/>
  <c r="C573" i="15" s="1" a="1"/>
  <c r="C573" i="15" s="1"/>
  <c r="B572" i="15"/>
  <c r="C572" i="15" s="1" a="1"/>
  <c r="C572" i="15" s="1"/>
  <c r="B571" i="15"/>
  <c r="C571" i="15" s="1" a="1"/>
  <c r="C571" i="15" s="1"/>
  <c r="B570" i="15"/>
  <c r="C570" i="15" s="1" a="1"/>
  <c r="C570" i="15" s="1"/>
  <c r="B569" i="15"/>
  <c r="C569" i="15" s="1" a="1"/>
  <c r="C569" i="15" s="1"/>
  <c r="B568" i="15"/>
  <c r="C568" i="15" s="1" a="1"/>
  <c r="C568" i="15" s="1"/>
  <c r="B567" i="15"/>
  <c r="C567" i="15" s="1" a="1"/>
  <c r="C567" i="15" s="1"/>
  <c r="B566" i="15"/>
  <c r="C566" i="15" s="1" a="1"/>
  <c r="C566" i="15" s="1"/>
  <c r="B565" i="15"/>
  <c r="C565" i="15" s="1" a="1"/>
  <c r="C565" i="15" s="1"/>
  <c r="B564" i="15"/>
  <c r="C564" i="15" s="1" a="1"/>
  <c r="C564" i="15" s="1"/>
  <c r="B563" i="15"/>
  <c r="C563" i="15" s="1" a="1"/>
  <c r="C563" i="15" s="1"/>
  <c r="B562" i="15"/>
  <c r="C562" i="15" s="1" a="1"/>
  <c r="C562" i="15" s="1"/>
  <c r="B561" i="15"/>
  <c r="C561" i="15" s="1" a="1"/>
  <c r="C561" i="15" s="1"/>
  <c r="B560" i="15"/>
  <c r="C560" i="15" s="1" a="1"/>
  <c r="C560" i="15" s="1"/>
  <c r="B559" i="15"/>
  <c r="C559" i="15" s="1" a="1"/>
  <c r="C559" i="15" s="1"/>
  <c r="B558" i="15"/>
  <c r="C558" i="15" s="1" a="1"/>
  <c r="C558" i="15" s="1"/>
  <c r="B557" i="15"/>
  <c r="C557" i="15" s="1" a="1"/>
  <c r="C557" i="15" s="1"/>
  <c r="B556" i="15"/>
  <c r="C556" i="15" s="1" a="1"/>
  <c r="C556" i="15" s="1"/>
  <c r="B555" i="15"/>
  <c r="C555" i="15" s="1" a="1"/>
  <c r="C555" i="15" s="1"/>
  <c r="B554" i="15"/>
  <c r="C554" i="15" s="1" a="1"/>
  <c r="C554" i="15" s="1"/>
  <c r="B553" i="15"/>
  <c r="C553" i="15" s="1" a="1"/>
  <c r="C553" i="15" s="1"/>
  <c r="B552" i="15"/>
  <c r="C552" i="15" s="1" a="1"/>
  <c r="C552" i="15" s="1"/>
  <c r="B551" i="15"/>
  <c r="C551" i="15" s="1" a="1"/>
  <c r="C551" i="15" s="1"/>
  <c r="B550" i="15"/>
  <c r="C550" i="15" s="1" a="1"/>
  <c r="C550" i="15" s="1"/>
  <c r="B549" i="15"/>
  <c r="C549" i="15" s="1" a="1"/>
  <c r="C549" i="15" s="1"/>
  <c r="B548" i="15"/>
  <c r="C548" i="15" s="1" a="1"/>
  <c r="C548" i="15" s="1"/>
  <c r="B547" i="15"/>
  <c r="C547" i="15" s="1" a="1"/>
  <c r="C547" i="15" s="1"/>
  <c r="B546" i="15"/>
  <c r="C546" i="15" s="1" a="1"/>
  <c r="C546" i="15" s="1"/>
  <c r="B545" i="15"/>
  <c r="C545" i="15" s="1" a="1"/>
  <c r="C545" i="15" s="1"/>
  <c r="B544" i="15"/>
  <c r="C544" i="15" s="1" a="1"/>
  <c r="C544" i="15" s="1"/>
  <c r="B543" i="15"/>
  <c r="C543" i="15" s="1" a="1"/>
  <c r="C543" i="15" s="1"/>
  <c r="B542" i="15"/>
  <c r="C542" i="15" s="1" a="1"/>
  <c r="C542" i="15" s="1"/>
  <c r="B541" i="15"/>
  <c r="C541" i="15" s="1" a="1"/>
  <c r="C541" i="15" s="1"/>
  <c r="B540" i="15"/>
  <c r="C540" i="15" s="1" a="1"/>
  <c r="C540" i="15" s="1"/>
  <c r="B539" i="15"/>
  <c r="C539" i="15" s="1" a="1"/>
  <c r="C539" i="15" s="1"/>
  <c r="B538" i="15"/>
  <c r="C538" i="15" s="1" a="1"/>
  <c r="C538" i="15" s="1"/>
  <c r="B537" i="15"/>
  <c r="C537" i="15" s="1" a="1"/>
  <c r="C537" i="15" s="1"/>
  <c r="B536" i="15"/>
  <c r="C536" i="15" s="1" a="1"/>
  <c r="C536" i="15" s="1"/>
  <c r="B535" i="15"/>
  <c r="C535" i="15" s="1" a="1"/>
  <c r="C535" i="15" s="1"/>
  <c r="B528" i="15"/>
  <c r="C528" i="15" s="1" a="1"/>
  <c r="C528" i="15" s="1"/>
  <c r="C526" i="15" s="1"/>
  <c r="C534" i="15" a="1"/>
  <c r="C534" i="15" s="1"/>
  <c r="B533" i="15"/>
  <c r="C533" i="15" s="1" a="1"/>
  <c r="C533" i="15" s="1"/>
  <c r="B532" i="15"/>
  <c r="C532" i="15" s="1" a="1"/>
  <c r="C532" i="15" s="1"/>
  <c r="B531" i="15"/>
  <c r="C531" i="15" s="1" a="1"/>
  <c r="C531" i="15" s="1"/>
  <c r="B512" i="15"/>
  <c r="C512" i="15" s="1" a="1"/>
  <c r="C512" i="15" s="1"/>
  <c r="C511" i="15" a="1"/>
  <c r="C511" i="15" s="1"/>
  <c r="B510" i="15"/>
  <c r="C510" i="15" s="1" a="1"/>
  <c r="C510" i="15" s="1"/>
  <c r="B509" i="15"/>
  <c r="C509" i="15" s="1" a="1"/>
  <c r="C509" i="15" s="1"/>
  <c r="B508" i="15"/>
  <c r="C508" i="15" s="1" a="1"/>
  <c r="C508" i="15" s="1"/>
  <c r="B507" i="15"/>
  <c r="C507" i="15" s="1" a="1"/>
  <c r="C507" i="15" s="1"/>
  <c r="B506" i="15"/>
  <c r="C506" i="15" s="1" a="1"/>
  <c r="C506" i="15" s="1"/>
  <c r="B505" i="15"/>
  <c r="C505" i="15" s="1" a="1"/>
  <c r="C505" i="15" s="1"/>
  <c r="B504" i="15"/>
  <c r="C504" i="15" s="1" a="1"/>
  <c r="C504" i="15" s="1"/>
  <c r="B503" i="15"/>
  <c r="C503" i="15" s="1" a="1"/>
  <c r="C503" i="15" s="1"/>
  <c r="B502" i="15"/>
  <c r="C502" i="15" s="1" a="1"/>
  <c r="C502" i="15" s="1"/>
  <c r="B501" i="15"/>
  <c r="C501" i="15" s="1" a="1"/>
  <c r="C501" i="15" s="1"/>
  <c r="B500" i="15"/>
  <c r="C500" i="15" s="1" a="1"/>
  <c r="C500" i="15" s="1"/>
  <c r="B499" i="15"/>
  <c r="C499" i="15" s="1" a="1"/>
  <c r="C499" i="15" s="1"/>
  <c r="B498" i="15"/>
  <c r="C498" i="15" s="1" a="1"/>
  <c r="C498" i="15" s="1"/>
  <c r="B497" i="15"/>
  <c r="C497" i="15" s="1" a="1"/>
  <c r="C497" i="15" s="1"/>
  <c r="B496" i="15"/>
  <c r="C496" i="15" s="1" a="1"/>
  <c r="C496" i="15" s="1"/>
  <c r="B495" i="15"/>
  <c r="C495" i="15" s="1" a="1"/>
  <c r="C495" i="15" s="1"/>
  <c r="B494" i="15"/>
  <c r="C494" i="15" s="1" a="1"/>
  <c r="C494" i="15" s="1"/>
  <c r="B493" i="15"/>
  <c r="C493" i="15" s="1" a="1"/>
  <c r="C493" i="15" s="1"/>
  <c r="B492" i="15"/>
  <c r="C492" i="15" s="1" a="1"/>
  <c r="C492" i="15" s="1"/>
  <c r="B491" i="15"/>
  <c r="C491" i="15" s="1" a="1"/>
  <c r="C491" i="15" s="1"/>
  <c r="B490" i="15"/>
  <c r="C490" i="15" s="1" a="1"/>
  <c r="C490" i="15" s="1"/>
  <c r="B489" i="15"/>
  <c r="C489" i="15" s="1" a="1"/>
  <c r="C489" i="15" s="1"/>
  <c r="B488" i="15"/>
  <c r="C488" i="15" s="1" a="1"/>
  <c r="C488" i="15" s="1"/>
  <c r="B487" i="15"/>
  <c r="C487" i="15" s="1" a="1"/>
  <c r="C487" i="15" s="1"/>
  <c r="B486" i="15"/>
  <c r="C486" i="15" s="1" a="1"/>
  <c r="C486" i="15" s="1"/>
  <c r="B485" i="15"/>
  <c r="C485" i="15" s="1" a="1"/>
  <c r="C485" i="15" s="1"/>
  <c r="B484" i="15"/>
  <c r="C484" i="15" s="1" a="1"/>
  <c r="C484" i="15" s="1"/>
  <c r="B483" i="15"/>
  <c r="C483" i="15" s="1" a="1"/>
  <c r="C483" i="15" s="1"/>
  <c r="B482" i="15"/>
  <c r="C482" i="15" s="1" a="1"/>
  <c r="C482" i="15" s="1"/>
  <c r="B481" i="15"/>
  <c r="C481" i="15" s="1" a="1"/>
  <c r="C481" i="15" s="1"/>
  <c r="B480" i="15"/>
  <c r="C480" i="15" s="1" a="1"/>
  <c r="C480" i="15" s="1"/>
  <c r="B479" i="15"/>
  <c r="C479" i="15" s="1" a="1"/>
  <c r="C479" i="15" s="1"/>
  <c r="B478" i="15"/>
  <c r="C478" i="15" s="1" a="1"/>
  <c r="C478" i="15" s="1"/>
  <c r="B477" i="15"/>
  <c r="C477" i="15" s="1" a="1"/>
  <c r="C477" i="15" s="1"/>
  <c r="B476" i="15"/>
  <c r="C476" i="15" s="1" a="1"/>
  <c r="C476" i="15" s="1"/>
  <c r="B475" i="15"/>
  <c r="C475" i="15" s="1" a="1"/>
  <c r="C475" i="15" s="1"/>
  <c r="B474" i="15"/>
  <c r="C474" i="15" s="1" a="1"/>
  <c r="C474" i="15" s="1"/>
  <c r="B473" i="15"/>
  <c r="C473" i="15" s="1" a="1"/>
  <c r="C473" i="15" s="1"/>
  <c r="B472" i="15"/>
  <c r="C472" i="15" s="1" a="1"/>
  <c r="C472" i="15" s="1"/>
  <c r="B471" i="15"/>
  <c r="C471" i="15" s="1" a="1"/>
  <c r="C471" i="15" s="1"/>
  <c r="B470" i="15"/>
  <c r="C470" i="15" s="1" a="1"/>
  <c r="C470" i="15" s="1"/>
  <c r="B469" i="15"/>
  <c r="C469" i="15" s="1" a="1"/>
  <c r="C469" i="15" s="1"/>
  <c r="B468" i="15"/>
  <c r="C468" i="15" s="1" a="1"/>
  <c r="C468" i="15" s="1"/>
  <c r="B467" i="15"/>
  <c r="C467" i="15" s="1" a="1"/>
  <c r="C467" i="15" s="1"/>
  <c r="B466" i="15"/>
  <c r="C466" i="15" s="1" a="1"/>
  <c r="C466" i="15" s="1"/>
  <c r="B465" i="15"/>
  <c r="C465" i="15" s="1" a="1"/>
  <c r="C465" i="15" s="1"/>
  <c r="B464" i="15"/>
  <c r="C464" i="15" s="1" a="1"/>
  <c r="C464" i="15" s="1"/>
  <c r="B463" i="15"/>
  <c r="C463" i="15" s="1" a="1"/>
  <c r="C463" i="15" s="1"/>
  <c r="B462" i="15"/>
  <c r="C462" i="15" s="1" a="1"/>
  <c r="C462" i="15" s="1"/>
  <c r="B461" i="15"/>
  <c r="C461" i="15" s="1" a="1"/>
  <c r="C461" i="15" s="1"/>
  <c r="B460" i="15"/>
  <c r="C460" i="15" s="1" a="1"/>
  <c r="C460" i="15" s="1"/>
  <c r="B459" i="15"/>
  <c r="C459" i="15" s="1" a="1"/>
  <c r="C459" i="15" s="1"/>
  <c r="B458" i="15"/>
  <c r="C458" i="15" s="1" a="1"/>
  <c r="C458" i="15" s="1"/>
  <c r="B457" i="15"/>
  <c r="C457" i="15" s="1" a="1"/>
  <c r="C457" i="15" s="1"/>
  <c r="B456" i="15"/>
  <c r="C456" i="15" s="1" a="1"/>
  <c r="C456" i="15" s="1"/>
  <c r="B455" i="15"/>
  <c r="C455" i="15" s="1" a="1"/>
  <c r="C455" i="15" s="1"/>
  <c r="B454" i="15"/>
  <c r="C454" i="15" s="1" a="1"/>
  <c r="C454" i="15" s="1"/>
  <c r="B453" i="15"/>
  <c r="C453" i="15" s="1" a="1"/>
  <c r="C453" i="15" s="1"/>
  <c r="B452" i="15"/>
  <c r="C452" i="15" s="1" a="1"/>
  <c r="C452" i="15" s="1"/>
  <c r="B451" i="15"/>
  <c r="C451" i="15" s="1" a="1"/>
  <c r="C451" i="15" s="1"/>
  <c r="B450" i="15"/>
  <c r="C450" i="15" s="1" a="1"/>
  <c r="C450" i="15" s="1"/>
  <c r="B449" i="15"/>
  <c r="C449" i="15" s="1" a="1"/>
  <c r="C449" i="15" s="1"/>
  <c r="B448" i="15"/>
  <c r="C448" i="15" s="1" a="1"/>
  <c r="C448" i="15" s="1"/>
  <c r="B447" i="15"/>
  <c r="C447" i="15" s="1" a="1"/>
  <c r="C447" i="15" s="1"/>
  <c r="B446" i="15"/>
  <c r="C446" i="15" s="1" a="1"/>
  <c r="C446" i="15" s="1"/>
  <c r="B445" i="15"/>
  <c r="C445" i="15" s="1" a="1"/>
  <c r="C445" i="15" s="1"/>
  <c r="B444" i="15"/>
  <c r="C444" i="15" s="1" a="1"/>
  <c r="C444" i="15" s="1"/>
  <c r="B443" i="15"/>
  <c r="C443" i="15" s="1" a="1"/>
  <c r="C443" i="15" s="1"/>
  <c r="B442" i="15"/>
  <c r="C442" i="15" s="1" a="1"/>
  <c r="C442" i="15" s="1"/>
  <c r="B441" i="15"/>
  <c r="C441" i="15" s="1" a="1"/>
  <c r="C441" i="15" s="1"/>
  <c r="B440" i="15"/>
  <c r="C440" i="15" s="1" a="1"/>
  <c r="C440" i="15" s="1"/>
  <c r="B439" i="15"/>
  <c r="C439" i="15" s="1" a="1"/>
  <c r="C439" i="15" s="1"/>
  <c r="B438" i="15"/>
  <c r="C438" i="15" s="1" a="1"/>
  <c r="C438" i="15" s="1"/>
  <c r="B437" i="15"/>
  <c r="C437" i="15" s="1" a="1"/>
  <c r="C437" i="15" s="1"/>
  <c r="B436" i="15"/>
  <c r="C436" i="15" s="1" a="1"/>
  <c r="C436" i="15" s="1"/>
  <c r="B435" i="15"/>
  <c r="C435" i="15" s="1" a="1"/>
  <c r="C435" i="15" s="1"/>
  <c r="B434" i="15"/>
  <c r="C434" i="15" s="1" a="1"/>
  <c r="C434" i="15" s="1"/>
  <c r="B433" i="15"/>
  <c r="C433" i="15" s="1" a="1"/>
  <c r="C433" i="15" s="1"/>
  <c r="B432" i="15"/>
  <c r="C432" i="15" s="1" a="1"/>
  <c r="C432" i="15" s="1"/>
  <c r="B431" i="15"/>
  <c r="C431" i="15" s="1" a="1"/>
  <c r="C431" i="15" s="1"/>
  <c r="B430" i="15"/>
  <c r="C430" i="15" s="1" a="1"/>
  <c r="C430" i="15" s="1"/>
  <c r="B429" i="15"/>
  <c r="C429" i="15" s="1" a="1"/>
  <c r="C429" i="15" s="1"/>
  <c r="B428" i="15"/>
  <c r="C428" i="15" s="1" a="1"/>
  <c r="C428" i="15" s="1"/>
  <c r="B427" i="15"/>
  <c r="C427" i="15" s="1" a="1"/>
  <c r="C427" i="15" s="1"/>
  <c r="B426" i="15"/>
  <c r="C426" i="15" s="1" a="1"/>
  <c r="C426" i="15" s="1"/>
  <c r="B425" i="15"/>
  <c r="C425" i="15" s="1" a="1"/>
  <c r="C425" i="15" s="1"/>
  <c r="B424" i="15"/>
  <c r="C424" i="15" s="1" a="1"/>
  <c r="C424" i="15" s="1"/>
  <c r="B423" i="15"/>
  <c r="C423" i="15" s="1" a="1"/>
  <c r="C423" i="15" s="1"/>
  <c r="B422" i="15"/>
  <c r="C422" i="15" s="1" a="1"/>
  <c r="C422" i="15" s="1"/>
  <c r="B421" i="15"/>
  <c r="C421" i="15" s="1" a="1"/>
  <c r="C421" i="15" s="1"/>
  <c r="B420" i="15"/>
  <c r="C420" i="15" s="1" a="1"/>
  <c r="C420" i="15" s="1"/>
  <c r="B419" i="15"/>
  <c r="C419" i="15" s="1" a="1"/>
  <c r="C419" i="15" s="1"/>
  <c r="B418" i="15"/>
  <c r="C418" i="15" s="1" a="1"/>
  <c r="C418" i="15" s="1"/>
  <c r="B417" i="15"/>
  <c r="C417" i="15" s="1" a="1"/>
  <c r="C417" i="15" s="1"/>
  <c r="B416" i="15"/>
  <c r="C416" i="15" s="1" a="1"/>
  <c r="C416" i="15" s="1"/>
  <c r="B415" i="15"/>
  <c r="C415" i="15" s="1" a="1"/>
  <c r="C415" i="15" s="1"/>
  <c r="B414" i="15"/>
  <c r="C414" i="15" s="1" a="1"/>
  <c r="C414" i="15" s="1"/>
  <c r="B413" i="15"/>
  <c r="C413" i="15" s="1" a="1"/>
  <c r="C413" i="15" s="1"/>
  <c r="B412" i="15"/>
  <c r="C412" i="15" s="1" a="1"/>
  <c r="C412" i="15" s="1"/>
  <c r="B411" i="15"/>
  <c r="C411" i="15" s="1" a="1"/>
  <c r="C411" i="15" s="1"/>
  <c r="B410" i="15"/>
  <c r="C410" i="15" s="1" a="1"/>
  <c r="C410" i="15" s="1"/>
  <c r="B409" i="15"/>
  <c r="C409" i="15" s="1" a="1"/>
  <c r="C409" i="15" s="1"/>
  <c r="B408" i="15"/>
  <c r="C408" i="15" s="1" a="1"/>
  <c r="C408" i="15" s="1"/>
  <c r="B407" i="15"/>
  <c r="C407" i="15" s="1" a="1"/>
  <c r="C407" i="15" s="1"/>
  <c r="B406" i="15"/>
  <c r="C406" i="15" s="1" a="1"/>
  <c r="C406" i="15" s="1"/>
  <c r="B405" i="15"/>
  <c r="C405" i="15" s="1" a="1"/>
  <c r="C405" i="15" s="1"/>
  <c r="B404" i="15"/>
  <c r="C404" i="15" s="1" a="1"/>
  <c r="C404" i="15" s="1"/>
  <c r="B403" i="15"/>
  <c r="C403" i="15" s="1" a="1"/>
  <c r="C403" i="15" s="1"/>
  <c r="B402" i="15"/>
  <c r="C402" i="15" s="1" a="1"/>
  <c r="C402" i="15" s="1"/>
  <c r="B401" i="15"/>
  <c r="C401" i="15" s="1" a="1"/>
  <c r="C401" i="15" s="1"/>
  <c r="B400" i="15"/>
  <c r="C400" i="15" s="1" a="1"/>
  <c r="C400" i="15" s="1"/>
  <c r="B399" i="15"/>
  <c r="C399" i="15" s="1" a="1"/>
  <c r="C399" i="15" s="1"/>
  <c r="B398" i="15"/>
  <c r="C398" i="15" s="1" a="1"/>
  <c r="C398" i="15" s="1"/>
  <c r="B397" i="15"/>
  <c r="C397" i="15" s="1" a="1"/>
  <c r="C397" i="15" s="1"/>
  <c r="B396" i="15"/>
  <c r="C396" i="15" s="1" a="1"/>
  <c r="C396" i="15" s="1"/>
  <c r="B395" i="15"/>
  <c r="C395" i="15" s="1" a="1"/>
  <c r="C395" i="15" s="1"/>
  <c r="B394" i="15"/>
  <c r="C394" i="15" s="1" a="1"/>
  <c r="C394" i="15" s="1"/>
  <c r="B393" i="15"/>
  <c r="C393" i="15" s="1" a="1"/>
  <c r="C393" i="15" s="1"/>
  <c r="B392" i="15"/>
  <c r="C392" i="15" s="1" a="1"/>
  <c r="C392" i="15" s="1"/>
  <c r="B391" i="15"/>
  <c r="C391" i="15" s="1" a="1"/>
  <c r="C391" i="15" s="1"/>
  <c r="B390" i="15"/>
  <c r="C390" i="15" s="1" a="1"/>
  <c r="C390" i="15" s="1"/>
  <c r="B389" i="15"/>
  <c r="C389" i="15" s="1" a="1"/>
  <c r="C389" i="15" s="1"/>
  <c r="B388" i="15"/>
  <c r="C388" i="15" s="1" a="1"/>
  <c r="C388" i="15" s="1"/>
  <c r="B387" i="15"/>
  <c r="C387" i="15" s="1" a="1"/>
  <c r="C387" i="15" s="1"/>
  <c r="B386" i="15"/>
  <c r="C386" i="15" s="1" a="1"/>
  <c r="C386" i="15" s="1"/>
  <c r="B385" i="15"/>
  <c r="C385" i="15" s="1" a="1"/>
  <c r="C385" i="15" s="1"/>
  <c r="B383" i="15"/>
  <c r="C383" i="15" s="1" a="1"/>
  <c r="C383" i="15" s="1"/>
  <c r="B382" i="15"/>
  <c r="C382" i="15" s="1" a="1"/>
  <c r="C382" i="15" s="1"/>
  <c r="B381" i="15"/>
  <c r="C381" i="15" s="1" a="1"/>
  <c r="C381" i="15" s="1"/>
  <c r="B380" i="15"/>
  <c r="C380" i="15" s="1" a="1"/>
  <c r="C380" i="15" s="1"/>
  <c r="B379" i="15"/>
  <c r="C379" i="15" s="1" a="1"/>
  <c r="C379" i="15" s="1"/>
  <c r="B378" i="15"/>
  <c r="C378" i="15" s="1" a="1"/>
  <c r="C378" i="15" s="1"/>
  <c r="B377" i="15"/>
  <c r="C377" i="15" s="1" a="1"/>
  <c r="C377" i="15" s="1"/>
  <c r="B376" i="15"/>
  <c r="C376" i="15" s="1" a="1"/>
  <c r="C376" i="15" s="1"/>
  <c r="B375" i="15"/>
  <c r="C375" i="15" s="1" a="1"/>
  <c r="C375" i="15" s="1"/>
  <c r="B374" i="15"/>
  <c r="C374" i="15" s="1" a="1"/>
  <c r="C374" i="15" s="1"/>
  <c r="B373" i="15"/>
  <c r="C373" i="15" s="1" a="1"/>
  <c r="C373" i="15" s="1"/>
  <c r="B372" i="15"/>
  <c r="C372" i="15" s="1" a="1"/>
  <c r="C372" i="15" s="1"/>
  <c r="B371" i="15"/>
  <c r="C371" i="15" s="1" a="1"/>
  <c r="C371" i="15" s="1"/>
  <c r="B370" i="15"/>
  <c r="C370" i="15" s="1" a="1"/>
  <c r="C370" i="15" s="1"/>
  <c r="B369" i="15"/>
  <c r="C369" i="15" s="1" a="1"/>
  <c r="C369" i="15" s="1"/>
  <c r="B368" i="15"/>
  <c r="C368" i="15" s="1" a="1"/>
  <c r="C368" i="15" s="1"/>
  <c r="B367" i="15"/>
  <c r="C367" i="15" s="1" a="1"/>
  <c r="C367" i="15" s="1"/>
  <c r="B366" i="15"/>
  <c r="C366" i="15" s="1" a="1"/>
  <c r="C366" i="15" s="1"/>
  <c r="B365" i="15"/>
  <c r="C365" i="15" s="1" a="1"/>
  <c r="C365" i="15" s="1"/>
  <c r="B364" i="15"/>
  <c r="C364" i="15" s="1" a="1"/>
  <c r="C364" i="15" s="1"/>
  <c r="B363" i="15"/>
  <c r="C363" i="15" s="1" a="1"/>
  <c r="C363" i="15" s="1"/>
  <c r="B362" i="15"/>
  <c r="C362" i="15" s="1" a="1"/>
  <c r="C362" i="15" s="1"/>
  <c r="B361" i="15"/>
  <c r="C361" i="15" s="1" a="1"/>
  <c r="C361" i="15" s="1"/>
  <c r="B360" i="15"/>
  <c r="C360" i="15" s="1" a="1"/>
  <c r="C360" i="15" s="1"/>
  <c r="B359" i="15"/>
  <c r="C359" i="15" s="1" a="1"/>
  <c r="C359" i="15" s="1"/>
  <c r="B358" i="15"/>
  <c r="C358" i="15" s="1" a="1"/>
  <c r="C358" i="15" s="1"/>
  <c r="B357" i="15"/>
  <c r="C357" i="15" s="1" a="1"/>
  <c r="C357" i="15" s="1"/>
  <c r="B356" i="15"/>
  <c r="C356" i="15" s="1" a="1"/>
  <c r="C356" i="15" s="1"/>
  <c r="B355" i="15"/>
  <c r="C355" i="15" s="1" a="1"/>
  <c r="C355" i="15" s="1"/>
  <c r="B354" i="15"/>
  <c r="C354" i="15" s="1" a="1"/>
  <c r="C354" i="15" s="1"/>
  <c r="B353" i="15"/>
  <c r="C353" i="15" s="1" a="1"/>
  <c r="C353" i="15" s="1"/>
  <c r="B352" i="15"/>
  <c r="C352" i="15" s="1" a="1"/>
  <c r="C352" i="15" s="1"/>
  <c r="B351" i="15"/>
  <c r="C351" i="15" s="1" a="1"/>
  <c r="C351" i="15" s="1"/>
  <c r="B350" i="15"/>
  <c r="C350" i="15" s="1" a="1"/>
  <c r="C350" i="15" s="1"/>
  <c r="B349" i="15"/>
  <c r="C349" i="15" s="1" a="1"/>
  <c r="C349" i="15" s="1"/>
  <c r="B348" i="15"/>
  <c r="C348" i="15" s="1" a="1"/>
  <c r="C348" i="15" s="1"/>
  <c r="B347" i="15"/>
  <c r="C347" i="15" s="1" a="1"/>
  <c r="C347" i="15" s="1"/>
  <c r="B346" i="15"/>
  <c r="C346" i="15" s="1" a="1"/>
  <c r="C346" i="15" s="1"/>
  <c r="B345" i="15"/>
  <c r="C345" i="15" s="1" a="1"/>
  <c r="C345" i="15" s="1"/>
  <c r="B344" i="15"/>
  <c r="C344" i="15" s="1" a="1"/>
  <c r="C344" i="15" s="1"/>
  <c r="B343" i="15"/>
  <c r="C343" i="15" s="1" a="1"/>
  <c r="C343" i="15" s="1"/>
  <c r="B342" i="15"/>
  <c r="C342" i="15" s="1" a="1"/>
  <c r="C342" i="15" s="1"/>
  <c r="B341" i="15"/>
  <c r="C341" i="15" s="1" a="1"/>
  <c r="C341" i="15" s="1"/>
  <c r="B340" i="15"/>
  <c r="C340" i="15" s="1" a="1"/>
  <c r="C340" i="15" s="1"/>
  <c r="B339" i="15"/>
  <c r="C339" i="15" s="1" a="1"/>
  <c r="C339" i="15" s="1"/>
  <c r="B338" i="15"/>
  <c r="C338" i="15" s="1" a="1"/>
  <c r="C338" i="15" s="1"/>
  <c r="B337" i="15"/>
  <c r="C337" i="15" s="1" a="1"/>
  <c r="C337" i="15" s="1"/>
  <c r="B336" i="15"/>
  <c r="C336" i="15" s="1" a="1"/>
  <c r="C336" i="15" s="1"/>
  <c r="B335" i="15"/>
  <c r="C335" i="15" s="1" a="1"/>
  <c r="C335" i="15" s="1"/>
  <c r="B334" i="15"/>
  <c r="C334" i="15" s="1" a="1"/>
  <c r="C334" i="15" s="1"/>
  <c r="B333" i="15"/>
  <c r="C333" i="15" s="1" a="1"/>
  <c r="C333" i="15" s="1"/>
  <c r="B332" i="15"/>
  <c r="C332" i="15" s="1" a="1"/>
  <c r="C332" i="15" s="1"/>
  <c r="B331" i="15"/>
  <c r="C331" i="15" s="1" a="1"/>
  <c r="C331" i="15" s="1"/>
  <c r="B330" i="15"/>
  <c r="C330" i="15" s="1" a="1"/>
  <c r="C330" i="15" s="1"/>
  <c r="B329" i="15"/>
  <c r="C329" i="15" s="1" a="1"/>
  <c r="C329" i="15" s="1"/>
  <c r="B328" i="15"/>
  <c r="C328" i="15" s="1" a="1"/>
  <c r="C328" i="15" s="1"/>
  <c r="B327" i="15"/>
  <c r="C327" i="15" s="1" a="1"/>
  <c r="C327" i="15" s="1"/>
  <c r="B326" i="15"/>
  <c r="C326" i="15" s="1" a="1"/>
  <c r="C326" i="15" s="1"/>
  <c r="B325" i="15"/>
  <c r="C325" i="15" s="1" a="1"/>
  <c r="C325" i="15" s="1"/>
  <c r="B324" i="15"/>
  <c r="C324" i="15" s="1" a="1"/>
  <c r="C324" i="15" s="1"/>
  <c r="B323" i="15"/>
  <c r="C323" i="15" s="1" a="1"/>
  <c r="C323" i="15" s="1"/>
  <c r="B322" i="15"/>
  <c r="C322" i="15" s="1" a="1"/>
  <c r="C322" i="15" s="1"/>
  <c r="B321" i="15"/>
  <c r="C321" i="15" s="1" a="1"/>
  <c r="C321" i="15" s="1"/>
  <c r="B320" i="15"/>
  <c r="C320" i="15" s="1" a="1"/>
  <c r="C320" i="15" s="1"/>
  <c r="B319" i="15"/>
  <c r="C319" i="15" s="1" a="1"/>
  <c r="C319" i="15" s="1"/>
  <c r="B318" i="15"/>
  <c r="C318" i="15" s="1" a="1"/>
  <c r="C318" i="15" s="1"/>
  <c r="B317" i="15"/>
  <c r="C317" i="15" s="1" a="1"/>
  <c r="C317" i="15" s="1"/>
  <c r="B316" i="15"/>
  <c r="C316" i="15" s="1" a="1"/>
  <c r="C316" i="15" s="1"/>
  <c r="B315" i="15"/>
  <c r="C315" i="15" s="1" a="1"/>
  <c r="C315" i="15" s="1"/>
  <c r="B314" i="15"/>
  <c r="C314" i="15" s="1" a="1"/>
  <c r="C314" i="15" s="1"/>
  <c r="B313" i="15"/>
  <c r="C313" i="15" s="1" a="1"/>
  <c r="C313" i="15" s="1"/>
  <c r="B312" i="15"/>
  <c r="C312" i="15" s="1" a="1"/>
  <c r="C312" i="15" s="1"/>
  <c r="B311" i="15"/>
  <c r="C311" i="15" s="1" a="1"/>
  <c r="C311" i="15" s="1"/>
  <c r="B310" i="15"/>
  <c r="C310" i="15" s="1" a="1"/>
  <c r="C310" i="15" s="1"/>
  <c r="B309" i="15"/>
  <c r="C309" i="15" s="1" a="1"/>
  <c r="C309" i="15" s="1"/>
  <c r="B308" i="15"/>
  <c r="C308" i="15" s="1" a="1"/>
  <c r="C308" i="15" s="1"/>
  <c r="B307" i="15"/>
  <c r="C307" i="15" s="1" a="1"/>
  <c r="C307" i="15" s="1"/>
  <c r="B306" i="15"/>
  <c r="C306" i="15" s="1" a="1"/>
  <c r="C306" i="15" s="1"/>
  <c r="B305" i="15"/>
  <c r="C305" i="15" s="1" a="1"/>
  <c r="C305" i="15" s="1"/>
  <c r="B304" i="15"/>
  <c r="C304" i="15" s="1" a="1"/>
  <c r="C304" i="15" s="1"/>
  <c r="B302" i="15"/>
  <c r="C302" i="15" s="1" a="1"/>
  <c r="C302" i="15" s="1"/>
  <c r="B301" i="15"/>
  <c r="C301" i="15" s="1" a="1"/>
  <c r="C301" i="15" s="1"/>
  <c r="B300" i="15"/>
  <c r="C300" i="15" s="1" a="1"/>
  <c r="C300" i="15" s="1"/>
  <c r="B299" i="15"/>
  <c r="C299" i="15" s="1" a="1"/>
  <c r="C299" i="15" s="1"/>
  <c r="B298" i="15"/>
  <c r="C298" i="15" s="1" a="1"/>
  <c r="C298" i="15" s="1"/>
  <c r="B297" i="15"/>
  <c r="C297" i="15" s="1" a="1"/>
  <c r="C297" i="15" s="1"/>
  <c r="B296" i="15"/>
  <c r="C296" i="15" s="1" a="1"/>
  <c r="C296" i="15" s="1"/>
  <c r="B295" i="15"/>
  <c r="C295" i="15" s="1" a="1"/>
  <c r="C295" i="15" s="1"/>
  <c r="B294" i="15"/>
  <c r="C294" i="15" s="1" a="1"/>
  <c r="C294" i="15" s="1"/>
  <c r="B293" i="15"/>
  <c r="C293" i="15" s="1" a="1"/>
  <c r="C293" i="15" s="1"/>
  <c r="B292" i="15"/>
  <c r="C292" i="15" s="1" a="1"/>
  <c r="C292" i="15" s="1"/>
  <c r="B291" i="15"/>
  <c r="C291" i="15" s="1" a="1"/>
  <c r="C291" i="15" s="1"/>
  <c r="B290" i="15"/>
  <c r="C290" i="15" s="1" a="1"/>
  <c r="C290" i="15" s="1"/>
  <c r="B288" i="15"/>
  <c r="C288" i="15" s="1" a="1"/>
  <c r="C288" i="15" s="1"/>
  <c r="B287" i="15"/>
  <c r="C287" i="15" s="1" a="1"/>
  <c r="C287" i="15" s="1"/>
  <c r="B286" i="15"/>
  <c r="C286" i="15" s="1" a="1"/>
  <c r="C286" i="15" s="1"/>
  <c r="B285" i="15"/>
  <c r="C285" i="15" s="1" a="1"/>
  <c r="C285" i="15" s="1"/>
  <c r="B284" i="15"/>
  <c r="C284" i="15" s="1" a="1"/>
  <c r="C284" i="15" s="1"/>
  <c r="B283" i="15"/>
  <c r="C283" i="15" s="1" a="1"/>
  <c r="C283" i="15" s="1"/>
  <c r="B282" i="15"/>
  <c r="C282" i="15" s="1" a="1"/>
  <c r="C282" i="15" s="1"/>
  <c r="B281" i="15"/>
  <c r="C281" i="15" s="1" a="1"/>
  <c r="C281" i="15" s="1"/>
  <c r="B280" i="15"/>
  <c r="C280" i="15" s="1" a="1"/>
  <c r="C280" i="15" s="1"/>
  <c r="B279" i="15"/>
  <c r="C279" i="15" s="1" a="1"/>
  <c r="C279" i="15" s="1"/>
  <c r="B278" i="15"/>
  <c r="C278" i="15" s="1" a="1"/>
  <c r="C278" i="15" s="1"/>
  <c r="B277" i="15"/>
  <c r="C277" i="15" s="1" a="1"/>
  <c r="C277" i="15" s="1"/>
  <c r="B276" i="15"/>
  <c r="C276" i="15" s="1" a="1"/>
  <c r="C276" i="15" s="1"/>
  <c r="B275" i="15"/>
  <c r="C275" i="15" s="1" a="1"/>
  <c r="C275" i="15" s="1"/>
  <c r="B274" i="15"/>
  <c r="C274" i="15" s="1" a="1"/>
  <c r="C274" i="15" s="1"/>
  <c r="B273" i="15"/>
  <c r="C273" i="15" s="1" a="1"/>
  <c r="C273" i="15" s="1"/>
  <c r="B272" i="15"/>
  <c r="C272" i="15" s="1" a="1"/>
  <c r="C272" i="15" s="1"/>
  <c r="B271" i="15"/>
  <c r="C271" i="15" s="1" a="1"/>
  <c r="C271" i="15" s="1"/>
  <c r="B270" i="15"/>
  <c r="C270" i="15" s="1" a="1"/>
  <c r="C270" i="15" s="1"/>
  <c r="B269" i="15"/>
  <c r="C269" i="15" s="1" a="1"/>
  <c r="C269" i="15" s="1"/>
  <c r="B268" i="15"/>
  <c r="C268" i="15" s="1" a="1"/>
  <c r="C268" i="15" s="1"/>
  <c r="B267" i="15"/>
  <c r="C267" i="15" s="1" a="1"/>
  <c r="C267" i="15" s="1"/>
  <c r="B266" i="15"/>
  <c r="C266" i="15" s="1" a="1"/>
  <c r="C266" i="15" s="1"/>
  <c r="B265" i="15"/>
  <c r="C265" i="15" s="1" a="1"/>
  <c r="C265" i="15" s="1"/>
  <c r="B264" i="15"/>
  <c r="C264" i="15" s="1" a="1"/>
  <c r="C264" i="15" s="1"/>
  <c r="B263" i="15"/>
  <c r="C263" i="15" s="1" a="1"/>
  <c r="C263" i="15" s="1"/>
  <c r="B262" i="15"/>
  <c r="C262" i="15" s="1" a="1"/>
  <c r="C262" i="15" s="1"/>
  <c r="B261" i="15"/>
  <c r="C261" i="15" s="1" a="1"/>
  <c r="C261" i="15" s="1"/>
  <c r="B260" i="15"/>
  <c r="C260" i="15" s="1" a="1"/>
  <c r="C260" i="15" s="1"/>
  <c r="B259" i="15"/>
  <c r="C259" i="15" s="1" a="1"/>
  <c r="C259" i="15" s="1"/>
  <c r="B258" i="15"/>
  <c r="C258" i="15" s="1" a="1"/>
  <c r="C258" i="15" s="1"/>
  <c r="B257" i="15"/>
  <c r="C257" i="15" s="1" a="1"/>
  <c r="C257" i="15" s="1"/>
  <c r="B256" i="15"/>
  <c r="C256" i="15" s="1" a="1"/>
  <c r="C256" i="15" s="1"/>
  <c r="B255" i="15"/>
  <c r="C255" i="15" s="1" a="1"/>
  <c r="C255" i="15" s="1"/>
  <c r="B254" i="15"/>
  <c r="C254" i="15" s="1" a="1"/>
  <c r="C254" i="15" s="1"/>
  <c r="B252" i="15"/>
  <c r="C252" i="15" s="1" a="1"/>
  <c r="C252" i="15" s="1"/>
  <c r="B251" i="15"/>
  <c r="C251" i="15" s="1" a="1"/>
  <c r="C251" i="15" s="1"/>
  <c r="B250" i="15"/>
  <c r="C250" i="15" s="1" a="1"/>
  <c r="C250" i="15" s="1"/>
  <c r="B249" i="15"/>
  <c r="C249" i="15" s="1" a="1"/>
  <c r="C249" i="15" s="1"/>
  <c r="B248" i="15"/>
  <c r="C248" i="15" s="1" a="1"/>
  <c r="C248" i="15" s="1"/>
  <c r="B247" i="15"/>
  <c r="C247" i="15" s="1" a="1"/>
  <c r="C247" i="15" s="1"/>
  <c r="B246" i="15"/>
  <c r="C246" i="15" s="1" a="1"/>
  <c r="C246" i="15" s="1"/>
  <c r="B245" i="15"/>
  <c r="C245" i="15" s="1" a="1"/>
  <c r="C245" i="15" s="1"/>
  <c r="B244" i="15"/>
  <c r="C244" i="15" s="1" a="1"/>
  <c r="C244" i="15" s="1"/>
  <c r="B243" i="15"/>
  <c r="C243" i="15" s="1" a="1"/>
  <c r="C243" i="15" s="1"/>
  <c r="B242" i="15"/>
  <c r="C242" i="15" s="1" a="1"/>
  <c r="C242" i="15" s="1"/>
  <c r="B241" i="15"/>
  <c r="C241" i="15" s="1" a="1"/>
  <c r="C241" i="15" s="1"/>
  <c r="B240" i="15"/>
  <c r="C240" i="15" s="1" a="1"/>
  <c r="C240" i="15" s="1"/>
  <c r="B239" i="15"/>
  <c r="C239" i="15" s="1" a="1"/>
  <c r="C239" i="15" s="1"/>
  <c r="B238" i="15"/>
  <c r="C238" i="15" s="1" a="1"/>
  <c r="C238" i="15" s="1"/>
  <c r="B237" i="15"/>
  <c r="C237" i="15" s="1" a="1"/>
  <c r="C237" i="15" s="1"/>
  <c r="B236" i="15"/>
  <c r="C236" i="15" s="1" a="1"/>
  <c r="C236" i="15" s="1"/>
  <c r="B235" i="15"/>
  <c r="C235" i="15" s="1" a="1"/>
  <c r="C235" i="15" s="1"/>
  <c r="B234" i="15"/>
  <c r="C234" i="15" s="1" a="1"/>
  <c r="C234" i="15" s="1"/>
  <c r="B233" i="15"/>
  <c r="C233" i="15" s="1" a="1"/>
  <c r="C233" i="15" s="1"/>
  <c r="B232" i="15"/>
  <c r="C232" i="15" s="1" a="1"/>
  <c r="C232" i="15" s="1"/>
  <c r="B231" i="15"/>
  <c r="C231" i="15" s="1" a="1"/>
  <c r="C231" i="15" s="1"/>
  <c r="B230" i="15"/>
  <c r="C230" i="15" s="1" a="1"/>
  <c r="C230" i="15" s="1"/>
  <c r="B229" i="15"/>
  <c r="C229" i="15" s="1" a="1"/>
  <c r="C229" i="15" s="1"/>
  <c r="B228" i="15"/>
  <c r="C228" i="15" s="1" a="1"/>
  <c r="C228" i="15" s="1"/>
  <c r="B227" i="15"/>
  <c r="C227" i="15" s="1" a="1"/>
  <c r="C227" i="15" s="1"/>
  <c r="B226" i="15"/>
  <c r="C226" i="15" s="1" a="1"/>
  <c r="C226" i="15" s="1"/>
  <c r="B225" i="15"/>
  <c r="C225" i="15" s="1" a="1"/>
  <c r="C225" i="15" s="1"/>
  <c r="B224" i="15"/>
  <c r="C224" i="15" s="1" a="1"/>
  <c r="C224" i="15" s="1"/>
  <c r="B223" i="15"/>
  <c r="C223" i="15" s="1" a="1"/>
  <c r="C223" i="15" s="1"/>
  <c r="B222" i="15"/>
  <c r="C222" i="15" s="1" a="1"/>
  <c r="C222" i="15" s="1"/>
  <c r="B221" i="15"/>
  <c r="C221" i="15" s="1" a="1"/>
  <c r="C221" i="15" s="1"/>
  <c r="B220" i="15"/>
  <c r="C220" i="15" s="1" a="1"/>
  <c r="C220" i="15" s="1"/>
  <c r="B219" i="15"/>
  <c r="C219" i="15" s="1" a="1"/>
  <c r="C219" i="15" s="1"/>
  <c r="B218" i="15"/>
  <c r="C218" i="15" s="1" a="1"/>
  <c r="C218" i="15" s="1"/>
  <c r="B217" i="15"/>
  <c r="C217" i="15" s="1" a="1"/>
  <c r="C217" i="15" s="1"/>
  <c r="B216" i="15"/>
  <c r="C216" i="15" s="1" a="1"/>
  <c r="C216" i="15" s="1"/>
  <c r="B215" i="15"/>
  <c r="C215" i="15" s="1" a="1"/>
  <c r="C215" i="15" s="1"/>
  <c r="B214" i="15"/>
  <c r="C214" i="15" s="1" a="1"/>
  <c r="C214" i="15" s="1"/>
  <c r="B213" i="15"/>
  <c r="C213" i="15" s="1" a="1"/>
  <c r="C213" i="15" s="1"/>
  <c r="B212" i="15"/>
  <c r="C212" i="15" s="1" a="1"/>
  <c r="C212" i="15" s="1"/>
  <c r="B211" i="15"/>
  <c r="C211" i="15" s="1" a="1"/>
  <c r="C211" i="15" s="1"/>
  <c r="B210" i="15"/>
  <c r="C210" i="15" s="1" a="1"/>
  <c r="C210" i="15" s="1"/>
  <c r="B209" i="15"/>
  <c r="C209" i="15" s="1" a="1"/>
  <c r="C209" i="15" s="1"/>
  <c r="B208" i="15"/>
  <c r="C208" i="15" s="1" a="1"/>
  <c r="C208" i="15" s="1"/>
  <c r="B207" i="15"/>
  <c r="C207" i="15" s="1" a="1"/>
  <c r="C207" i="15" s="1"/>
  <c r="B206" i="15"/>
  <c r="C206" i="15" s="1" a="1"/>
  <c r="C206" i="15" s="1"/>
  <c r="B205" i="15"/>
  <c r="C205" i="15" s="1" a="1"/>
  <c r="C205" i="15" s="1"/>
  <c r="B204" i="15"/>
  <c r="C204" i="15" s="1" a="1"/>
  <c r="C204" i="15" s="1"/>
  <c r="B203" i="15"/>
  <c r="C203" i="15" s="1" a="1"/>
  <c r="C203" i="15" s="1"/>
  <c r="B202" i="15"/>
  <c r="C202" i="15" s="1" a="1"/>
  <c r="C202" i="15" s="1"/>
  <c r="B201" i="15"/>
  <c r="C201" i="15" s="1" a="1"/>
  <c r="C201" i="15" s="1"/>
  <c r="B200" i="15"/>
  <c r="C200" i="15" s="1" a="1"/>
  <c r="C200" i="15" s="1"/>
  <c r="B199" i="15"/>
  <c r="C199" i="15" s="1" a="1"/>
  <c r="C199" i="15" s="1"/>
  <c r="B198" i="15"/>
  <c r="C198" i="15" s="1" a="1"/>
  <c r="C198" i="15" s="1"/>
  <c r="B197" i="15"/>
  <c r="C197" i="15" s="1" a="1"/>
  <c r="C197" i="15" s="1"/>
  <c r="B196" i="15"/>
  <c r="C196" i="15" s="1" a="1"/>
  <c r="C196" i="15" s="1"/>
  <c r="B195" i="15"/>
  <c r="C195" i="15" s="1" a="1"/>
  <c r="C195" i="15" s="1"/>
  <c r="B194" i="15"/>
  <c r="C194" i="15" s="1" a="1"/>
  <c r="C194" i="15" s="1"/>
  <c r="B193" i="15"/>
  <c r="C193" i="15" s="1" a="1"/>
  <c r="C193" i="15" s="1"/>
  <c r="B192" i="15"/>
  <c r="C192" i="15" s="1" a="1"/>
  <c r="C192" i="15" s="1"/>
  <c r="B191" i="15"/>
  <c r="C191" i="15" s="1" a="1"/>
  <c r="C191" i="15" s="1"/>
  <c r="B190" i="15"/>
  <c r="C190" i="15" s="1" a="1"/>
  <c r="C190" i="15" s="1"/>
  <c r="B189" i="15"/>
  <c r="C189" i="15" s="1" a="1"/>
  <c r="C189" i="15" s="1"/>
  <c r="B188" i="15"/>
  <c r="C188" i="15" s="1" a="1"/>
  <c r="C188" i="15" s="1"/>
  <c r="B187" i="15"/>
  <c r="C187" i="15" s="1" a="1"/>
  <c r="C187" i="15" s="1"/>
  <c r="B186" i="15"/>
  <c r="C186" i="15" s="1" a="1"/>
  <c r="C186" i="15" s="1"/>
  <c r="B185" i="15"/>
  <c r="C185" i="15" s="1" a="1"/>
  <c r="C185" i="15" s="1"/>
  <c r="B184" i="15"/>
  <c r="C184" i="15" s="1" a="1"/>
  <c r="C184" i="15" s="1"/>
  <c r="B183" i="15"/>
  <c r="C183" i="15" s="1" a="1"/>
  <c r="C183" i="15" s="1"/>
  <c r="B182" i="15"/>
  <c r="C182" i="15" s="1" a="1"/>
  <c r="C182" i="15" s="1"/>
  <c r="B181" i="15"/>
  <c r="C181" i="15" s="1" a="1"/>
  <c r="C181" i="15" s="1"/>
  <c r="B180" i="15"/>
  <c r="C180" i="15" s="1" a="1"/>
  <c r="C180" i="15" s="1"/>
  <c r="B179" i="15"/>
  <c r="C179" i="15" s="1" a="1"/>
  <c r="C179" i="15" s="1"/>
  <c r="B178" i="15"/>
  <c r="C178" i="15" s="1" a="1"/>
  <c r="C178" i="15" s="1"/>
  <c r="B177" i="15"/>
  <c r="C177" i="15" s="1" a="1"/>
  <c r="C177" i="15" s="1"/>
  <c r="B176" i="15"/>
  <c r="C176" i="15" s="1" a="1"/>
  <c r="C176" i="15" s="1"/>
  <c r="B175" i="15"/>
  <c r="C175" i="15" s="1" a="1"/>
  <c r="C175" i="15" s="1"/>
  <c r="B174" i="15"/>
  <c r="C174" i="15" s="1" a="1"/>
  <c r="C174" i="15" s="1"/>
  <c r="B173" i="15"/>
  <c r="C173" i="15" s="1" a="1"/>
  <c r="C173" i="15" s="1"/>
  <c r="B172" i="15"/>
  <c r="C172" i="15" s="1" a="1"/>
  <c r="C172" i="15" s="1"/>
  <c r="B171" i="15"/>
  <c r="C171" i="15" s="1" a="1"/>
  <c r="C171" i="15" s="1"/>
  <c r="B170" i="15"/>
  <c r="C170" i="15" s="1" a="1"/>
  <c r="C170" i="15" s="1"/>
  <c r="B169" i="15"/>
  <c r="C169" i="15" s="1" a="1"/>
  <c r="C169" i="15" s="1"/>
  <c r="B168" i="15"/>
  <c r="C168" i="15" s="1" a="1"/>
  <c r="C168" i="15" s="1"/>
  <c r="B167" i="15"/>
  <c r="C167" i="15" s="1" a="1"/>
  <c r="C167" i="15" s="1"/>
  <c r="B166" i="15"/>
  <c r="C166" i="15" s="1" a="1"/>
  <c r="C166" i="15" s="1"/>
  <c r="B165" i="15"/>
  <c r="C165" i="15" s="1" a="1"/>
  <c r="C165" i="15" s="1"/>
  <c r="B164" i="15"/>
  <c r="C164" i="15" s="1" a="1"/>
  <c r="C164" i="15" s="1"/>
  <c r="B163" i="15"/>
  <c r="C163" i="15" s="1" a="1"/>
  <c r="C163" i="15" s="1"/>
  <c r="B162" i="15"/>
  <c r="C162" i="15" s="1" a="1"/>
  <c r="C162" i="15" s="1"/>
  <c r="B161" i="15"/>
  <c r="C161" i="15" s="1" a="1"/>
  <c r="C161" i="15" s="1"/>
  <c r="B160" i="15"/>
  <c r="C160" i="15" s="1" a="1"/>
  <c r="C160" i="15" s="1"/>
  <c r="B159" i="15"/>
  <c r="C159" i="15" s="1" a="1"/>
  <c r="C159" i="15" s="1"/>
  <c r="B158" i="15"/>
  <c r="C158" i="15" s="1" a="1"/>
  <c r="C158" i="15" s="1"/>
  <c r="B157" i="15"/>
  <c r="C157" i="15" s="1" a="1"/>
  <c r="C157" i="15" s="1"/>
  <c r="B156" i="15"/>
  <c r="C156" i="15" s="1" a="1"/>
  <c r="C156" i="15" s="1"/>
  <c r="B155" i="15"/>
  <c r="C155" i="15" s="1" a="1"/>
  <c r="C155" i="15" s="1"/>
  <c r="B154" i="15"/>
  <c r="C154" i="15" s="1" a="1"/>
  <c r="C154" i="15" s="1"/>
  <c r="B153" i="15"/>
  <c r="C153" i="15" s="1" a="1"/>
  <c r="C153" i="15" s="1"/>
  <c r="B152" i="15"/>
  <c r="C152" i="15" s="1" a="1"/>
  <c r="C152" i="15" s="1"/>
  <c r="B151" i="15"/>
  <c r="C151" i="15" s="1" a="1"/>
  <c r="C151" i="15" s="1"/>
  <c r="B150" i="15"/>
  <c r="C150" i="15" s="1" a="1"/>
  <c r="C150" i="15" s="1"/>
  <c r="B149" i="15"/>
  <c r="C149" i="15" s="1" a="1"/>
  <c r="C149" i="15" s="1"/>
  <c r="B148" i="15"/>
  <c r="C148" i="15" s="1" a="1"/>
  <c r="C148" i="15" s="1"/>
  <c r="B147" i="15"/>
  <c r="C147" i="15" s="1" a="1"/>
  <c r="C147" i="15" s="1"/>
  <c r="B146" i="15"/>
  <c r="C146" i="15" s="1" a="1"/>
  <c r="C146" i="15" s="1"/>
  <c r="B145" i="15"/>
  <c r="C145" i="15" s="1" a="1"/>
  <c r="C145" i="15" s="1"/>
  <c r="B144" i="15"/>
  <c r="C144" i="15" s="1" a="1"/>
  <c r="C144" i="15" s="1"/>
  <c r="B143" i="15"/>
  <c r="C143" i="15" s="1" a="1"/>
  <c r="C143" i="15" s="1"/>
  <c r="B142" i="15"/>
  <c r="C142" i="15" s="1" a="1"/>
  <c r="C142" i="15" s="1"/>
  <c r="B141" i="15"/>
  <c r="C141" i="15" s="1" a="1"/>
  <c r="C141" i="15" s="1"/>
  <c r="B140" i="15"/>
  <c r="C140" i="15" s="1" a="1"/>
  <c r="C140" i="15" s="1"/>
  <c r="B139" i="15"/>
  <c r="C139" i="15" s="1" a="1"/>
  <c r="C139" i="15" s="1"/>
  <c r="B138" i="15"/>
  <c r="C138" i="15" s="1" a="1"/>
  <c r="C138" i="15" s="1"/>
  <c r="B137" i="15"/>
  <c r="C137" i="15" s="1" a="1"/>
  <c r="C137" i="15" s="1"/>
  <c r="B136" i="15"/>
  <c r="C136" i="15" s="1" a="1"/>
  <c r="C136" i="15" s="1"/>
  <c r="B135" i="15"/>
  <c r="C135" i="15" s="1" a="1"/>
  <c r="C135" i="15" s="1"/>
  <c r="B134" i="15"/>
  <c r="C134" i="15" s="1" a="1"/>
  <c r="C134" i="15" s="1"/>
  <c r="B133" i="15"/>
  <c r="C133" i="15" s="1" a="1"/>
  <c r="C133" i="15" s="1"/>
  <c r="B132" i="15"/>
  <c r="C132" i="15" s="1" a="1"/>
  <c r="C132" i="15" s="1"/>
  <c r="B131" i="15"/>
  <c r="C131" i="15" s="1" a="1"/>
  <c r="C131" i="15" s="1"/>
  <c r="B130" i="15"/>
  <c r="C130" i="15" s="1" a="1"/>
  <c r="C130" i="15" s="1"/>
  <c r="B129" i="15"/>
  <c r="C129" i="15" s="1" a="1"/>
  <c r="C129" i="15" s="1"/>
  <c r="B128" i="15"/>
  <c r="C128" i="15" s="1" a="1"/>
  <c r="C128" i="15" s="1"/>
  <c r="B127" i="15"/>
  <c r="C127" i="15" s="1" a="1"/>
  <c r="C127" i="15" s="1"/>
  <c r="B126" i="15"/>
  <c r="C126" i="15" s="1" a="1"/>
  <c r="C126" i="15" s="1"/>
  <c r="B125" i="15"/>
  <c r="C125" i="15" s="1" a="1"/>
  <c r="C125" i="15" s="1"/>
  <c r="B124" i="15"/>
  <c r="C124" i="15" s="1" a="1"/>
  <c r="C124" i="15" s="1"/>
  <c r="B123" i="15"/>
  <c r="C123" i="15" s="1" a="1"/>
  <c r="C123" i="15" s="1"/>
  <c r="B122" i="15"/>
  <c r="C122" i="15" s="1" a="1"/>
  <c r="C122" i="15" s="1"/>
  <c r="B121" i="15"/>
  <c r="C121" i="15" s="1" a="1"/>
  <c r="C121" i="15" s="1"/>
  <c r="B120" i="15"/>
  <c r="C120" i="15" s="1" a="1"/>
  <c r="C120" i="15" s="1"/>
  <c r="B119" i="15"/>
  <c r="C119" i="15" s="1" a="1"/>
  <c r="C119" i="15" s="1"/>
  <c r="B118" i="15"/>
  <c r="C118" i="15" s="1" a="1"/>
  <c r="C118" i="15" s="1"/>
  <c r="B117" i="15"/>
  <c r="C117" i="15" s="1" a="1"/>
  <c r="C117" i="15" s="1"/>
  <c r="B116" i="15"/>
  <c r="C116" i="15" s="1" a="1"/>
  <c r="C116" i="15" s="1"/>
  <c r="B115" i="15"/>
  <c r="C115" i="15" s="1" a="1"/>
  <c r="C115" i="15" s="1"/>
  <c r="B114" i="15"/>
  <c r="C114" i="15" s="1" a="1"/>
  <c r="C114" i="15" s="1"/>
  <c r="B113" i="15"/>
  <c r="C113" i="15" s="1" a="1"/>
  <c r="C113" i="15" s="1"/>
  <c r="B112" i="15"/>
  <c r="C112" i="15" s="1" a="1"/>
  <c r="C112" i="15" s="1"/>
  <c r="B111" i="15"/>
  <c r="C111" i="15" s="1" a="1"/>
  <c r="C111" i="15" s="1"/>
  <c r="B110" i="15"/>
  <c r="C110" i="15" s="1" a="1"/>
  <c r="C110" i="15" s="1"/>
  <c r="B109" i="15"/>
  <c r="C109" i="15" s="1" a="1"/>
  <c r="C109" i="15" s="1"/>
  <c r="B108" i="15"/>
  <c r="C108" i="15" s="1" a="1"/>
  <c r="C108" i="15" s="1"/>
  <c r="B107" i="15"/>
  <c r="C107" i="15" s="1" a="1"/>
  <c r="C107" i="15" s="1"/>
  <c r="B106" i="15"/>
  <c r="C106" i="15" s="1" a="1"/>
  <c r="C106" i="15" s="1"/>
  <c r="B105" i="15"/>
  <c r="C105" i="15" s="1" a="1"/>
  <c r="C105" i="15" s="1"/>
  <c r="B104" i="15"/>
  <c r="C104" i="15" s="1" a="1"/>
  <c r="C104" i="15" s="1"/>
  <c r="B103" i="15"/>
  <c r="C103" i="15" s="1" a="1"/>
  <c r="C103" i="15" s="1"/>
  <c r="B102" i="15"/>
  <c r="C102" i="15" s="1" a="1"/>
  <c r="C102" i="15" s="1"/>
  <c r="B101" i="15"/>
  <c r="C101" i="15" s="1" a="1"/>
  <c r="C101" i="15" s="1"/>
  <c r="B100" i="15"/>
  <c r="C100" i="15" s="1" a="1"/>
  <c r="C100" i="15" s="1"/>
  <c r="B99" i="15"/>
  <c r="C99" i="15" s="1" a="1"/>
  <c r="C99" i="15" s="1"/>
  <c r="B98" i="15"/>
  <c r="C98" i="15" s="1" a="1"/>
  <c r="C98" i="15" s="1"/>
  <c r="B97" i="15"/>
  <c r="C97" i="15" s="1" a="1"/>
  <c r="C97" i="15" s="1"/>
  <c r="B96" i="15"/>
  <c r="C96" i="15" s="1" a="1"/>
  <c r="C96" i="15" s="1"/>
  <c r="B95" i="15"/>
  <c r="C95" i="15" s="1" a="1"/>
  <c r="C95" i="15" s="1"/>
  <c r="B94" i="15"/>
  <c r="C94" i="15" s="1" a="1"/>
  <c r="C94" i="15" s="1"/>
  <c r="B93" i="15"/>
  <c r="C93" i="15" s="1" a="1"/>
  <c r="C93" i="15" s="1"/>
  <c r="B92" i="15"/>
  <c r="C92" i="15" s="1" a="1"/>
  <c r="C92" i="15" s="1"/>
  <c r="B91" i="15"/>
  <c r="C91" i="15" s="1" a="1"/>
  <c r="C91" i="15" s="1"/>
  <c r="B90" i="15"/>
  <c r="C90" i="15" s="1" a="1"/>
  <c r="C90" i="15" s="1"/>
  <c r="B89" i="15"/>
  <c r="C89" i="15" s="1" a="1"/>
  <c r="C89" i="15" s="1"/>
  <c r="B88" i="15"/>
  <c r="C88" i="15" s="1" a="1"/>
  <c r="C88" i="15" s="1"/>
  <c r="B87" i="15"/>
  <c r="C87" i="15" s="1" a="1"/>
  <c r="C87" i="15" s="1"/>
  <c r="B86" i="15"/>
  <c r="C86" i="15" s="1" a="1"/>
  <c r="C86" i="15" s="1"/>
  <c r="B85" i="15"/>
  <c r="C85" i="15" s="1" a="1"/>
  <c r="C85" i="15" s="1"/>
  <c r="B84" i="15"/>
  <c r="C84" i="15" s="1" a="1"/>
  <c r="C84" i="15" s="1"/>
  <c r="B83" i="15"/>
  <c r="C83" i="15" s="1" a="1"/>
  <c r="C83" i="15" s="1"/>
  <c r="B82" i="15"/>
  <c r="C82" i="15" s="1" a="1"/>
  <c r="C82" i="15" s="1"/>
  <c r="B81" i="15"/>
  <c r="C81" i="15" s="1" a="1"/>
  <c r="C81" i="15" s="1"/>
  <c r="B80" i="15"/>
  <c r="C80" i="15" s="1" a="1"/>
  <c r="C80" i="15" s="1"/>
  <c r="B79" i="15"/>
  <c r="C79" i="15" s="1" a="1"/>
  <c r="C79" i="15" s="1"/>
  <c r="B78" i="15"/>
  <c r="C78" i="15" s="1" a="1"/>
  <c r="C78" i="15" s="1"/>
  <c r="B77" i="15"/>
  <c r="C77" i="15" s="1" a="1"/>
  <c r="C77" i="15" s="1"/>
  <c r="B76" i="15"/>
  <c r="C76" i="15" s="1" a="1"/>
  <c r="C76" i="15" s="1"/>
  <c r="B75" i="15"/>
  <c r="C75" i="15" s="1" a="1"/>
  <c r="C75" i="15" s="1"/>
  <c r="B74" i="15"/>
  <c r="C74" i="15" s="1" a="1"/>
  <c r="C74" i="15" s="1"/>
  <c r="B73" i="15"/>
  <c r="C73" i="15" s="1" a="1"/>
  <c r="C73" i="15" s="1"/>
  <c r="B72" i="15"/>
  <c r="C72" i="15" s="1" a="1"/>
  <c r="C72" i="15" s="1"/>
  <c r="B71" i="15"/>
  <c r="C71" i="15" s="1" a="1"/>
  <c r="C71" i="15" s="1"/>
  <c r="B70" i="15"/>
  <c r="C70" i="15" s="1" a="1"/>
  <c r="C70" i="15" s="1"/>
  <c r="B69" i="15"/>
  <c r="C69" i="15" s="1" a="1"/>
  <c r="C69" i="15" s="1"/>
  <c r="B68" i="15"/>
  <c r="C68" i="15" s="1" a="1"/>
  <c r="C68" i="15" s="1"/>
  <c r="B67" i="15"/>
  <c r="C67" i="15" s="1" a="1"/>
  <c r="C67" i="15" s="1"/>
  <c r="B66" i="15"/>
  <c r="C66" i="15" s="1" a="1"/>
  <c r="C66" i="15" s="1"/>
  <c r="B65" i="15"/>
  <c r="C65" i="15" s="1" a="1"/>
  <c r="C65" i="15" s="1"/>
  <c r="B64" i="15"/>
  <c r="C64" i="15" s="1" a="1"/>
  <c r="C64" i="15" s="1"/>
  <c r="B63" i="15"/>
  <c r="C63" i="15" s="1" a="1"/>
  <c r="C63" i="15" s="1"/>
  <c r="B62" i="15"/>
  <c r="C62" i="15" s="1" a="1"/>
  <c r="C62" i="15" s="1"/>
  <c r="B61" i="15"/>
  <c r="C61" i="15" s="1" a="1"/>
  <c r="C61" i="15" s="1"/>
  <c r="B60" i="15"/>
  <c r="C60" i="15" s="1" a="1"/>
  <c r="C60" i="15" s="1"/>
  <c r="B59" i="15"/>
  <c r="C59" i="15" s="1" a="1"/>
  <c r="C59" i="15" s="1"/>
  <c r="B58" i="15"/>
  <c r="C58" i="15" s="1" a="1"/>
  <c r="C58" i="15" s="1"/>
  <c r="B57" i="15"/>
  <c r="C57" i="15" s="1" a="1"/>
  <c r="C57" i="15" s="1"/>
  <c r="B56" i="15"/>
  <c r="C56" i="15" s="1" a="1"/>
  <c r="C56" i="15" s="1"/>
  <c r="B55" i="15"/>
  <c r="C55" i="15" s="1" a="1"/>
  <c r="C55" i="15" s="1"/>
  <c r="B54" i="15"/>
  <c r="C54" i="15" s="1" a="1"/>
  <c r="C54" i="15" s="1"/>
  <c r="B53" i="15"/>
  <c r="C53" i="15" s="1" a="1"/>
  <c r="C53" i="15" s="1"/>
  <c r="B52" i="15"/>
  <c r="C52" i="15" s="1" a="1"/>
  <c r="C52" i="15" s="1"/>
  <c r="B51" i="15"/>
  <c r="C51" i="15" s="1" a="1"/>
  <c r="C51" i="15" s="1"/>
  <c r="B50" i="15"/>
  <c r="C50" i="15" s="1" a="1"/>
  <c r="C50" i="15" s="1"/>
  <c r="B49" i="15"/>
  <c r="C49" i="15" s="1" a="1"/>
  <c r="C49" i="15" s="1"/>
  <c r="B48" i="15"/>
  <c r="C48" i="15" s="1" a="1"/>
  <c r="C48" i="15" s="1"/>
  <c r="B47" i="15"/>
  <c r="C47" i="15" s="1" a="1"/>
  <c r="C47" i="15" s="1"/>
  <c r="B46" i="15"/>
  <c r="C46" i="15" s="1" a="1"/>
  <c r="C46" i="15" s="1"/>
  <c r="B45" i="15"/>
  <c r="C45" i="15" s="1" a="1"/>
  <c r="C45" i="15" s="1"/>
  <c r="B44" i="15"/>
  <c r="C44" i="15" s="1" a="1"/>
  <c r="C44" i="15" s="1"/>
  <c r="B43" i="15"/>
  <c r="C43" i="15" s="1" a="1"/>
  <c r="C43" i="15" s="1"/>
  <c r="B42" i="15"/>
  <c r="C42" i="15" s="1" a="1"/>
  <c r="C42" i="15" s="1"/>
  <c r="B41" i="15"/>
  <c r="C41" i="15" s="1" a="1"/>
  <c r="C41" i="15" s="1"/>
  <c r="B40" i="15"/>
  <c r="C40" i="15" s="1" a="1"/>
  <c r="C40" i="15" s="1"/>
  <c r="B39" i="15"/>
  <c r="C39" i="15" s="1" a="1"/>
  <c r="C39" i="15" s="1"/>
  <c r="B38" i="15"/>
  <c r="C38" i="15" s="1" a="1"/>
  <c r="C38" i="15" s="1"/>
  <c r="B37" i="15"/>
  <c r="C37" i="15" s="1" a="1"/>
  <c r="C37" i="15" s="1"/>
  <c r="B36" i="15"/>
  <c r="C36" i="15" s="1" a="1"/>
  <c r="C36" i="15" s="1"/>
  <c r="B35" i="15"/>
  <c r="C35" i="15" s="1" a="1"/>
  <c r="C35" i="15" s="1"/>
  <c r="B34" i="15"/>
  <c r="C34" i="15" s="1" a="1"/>
  <c r="C34" i="15" s="1"/>
  <c r="B33" i="15"/>
  <c r="C33" i="15" s="1" a="1"/>
  <c r="C33" i="15" s="1"/>
  <c r="B32" i="15"/>
  <c r="C32" i="15" s="1" a="1"/>
  <c r="C32" i="15" s="1"/>
  <c r="B31" i="15"/>
  <c r="C31" i="15" s="1" a="1"/>
  <c r="C31" i="15" s="1"/>
  <c r="B30" i="15"/>
  <c r="C30" i="15" s="1" a="1"/>
  <c r="C30" i="15" s="1"/>
  <c r="B29" i="15"/>
  <c r="C29" i="15" s="1" a="1"/>
  <c r="C29" i="15" s="1"/>
  <c r="B28" i="15"/>
  <c r="C28" i="15" s="1" a="1"/>
  <c r="C28" i="15" s="1"/>
  <c r="B27" i="15"/>
  <c r="C27" i="15" s="1" a="1"/>
  <c r="C27" i="15" s="1"/>
  <c r="B26" i="15"/>
  <c r="C26" i="15" s="1" a="1"/>
  <c r="C26" i="15" s="1"/>
  <c r="B25" i="15"/>
  <c r="C25" i="15" s="1" a="1"/>
  <c r="C25" i="15" s="1"/>
  <c r="B24" i="15"/>
  <c r="C24" i="15" s="1" a="1"/>
  <c r="C24" i="15" s="1"/>
  <c r="B23" i="15"/>
  <c r="C23" i="15" s="1" a="1"/>
  <c r="C23" i="15" s="1"/>
  <c r="B22" i="15"/>
  <c r="C22" i="15" s="1" a="1"/>
  <c r="C22" i="15" s="1"/>
  <c r="B21" i="15"/>
  <c r="C21" i="15" s="1" a="1"/>
  <c r="C21" i="15" s="1"/>
  <c r="B20" i="15"/>
  <c r="C20" i="15" s="1" a="1"/>
  <c r="C20" i="15" s="1"/>
  <c r="B19" i="15"/>
  <c r="C19" i="15" s="1" a="1"/>
  <c r="C19" i="15" s="1"/>
  <c r="B18" i="15"/>
  <c r="C18" i="15" s="1" a="1"/>
  <c r="C18" i="15" s="1"/>
  <c r="B17" i="15"/>
  <c r="C17" i="15" s="1" a="1"/>
  <c r="C17" i="15" s="1"/>
  <c r="B16" i="15"/>
  <c r="C16" i="15" s="1" a="1"/>
  <c r="C16" i="15" s="1"/>
  <c r="B15" i="15"/>
  <c r="C15" i="15" s="1" a="1"/>
  <c r="C15" i="15" s="1"/>
  <c r="B14" i="15"/>
  <c r="C14" i="15" s="1" a="1"/>
  <c r="C14" i="15" s="1"/>
  <c r="B13" i="15"/>
  <c r="C13" i="15" s="1" a="1"/>
  <c r="C13" i="15" s="1"/>
  <c r="B12" i="15"/>
  <c r="C12" i="15" s="1" a="1"/>
  <c r="C12" i="15" s="1"/>
  <c r="B11" i="15"/>
  <c r="C11" i="15" s="1" a="1"/>
  <c r="C11" i="15" s="1"/>
  <c r="B10" i="15"/>
  <c r="C10" i="15" s="1" a="1"/>
  <c r="C10" i="15" s="1"/>
  <c r="B9" i="15"/>
  <c r="C9" i="15" s="1" a="1"/>
  <c r="C9" i="15" s="1"/>
  <c r="B8" i="15"/>
  <c r="C8" i="15" s="1" a="1"/>
  <c r="C8" i="15" s="1"/>
  <c r="B7" i="15"/>
  <c r="C7" i="15" s="1" a="1"/>
  <c r="C7" i="15" s="1"/>
  <c r="B6" i="15"/>
  <c r="C6" i="15" s="1" a="1"/>
  <c r="C6" i="15" s="1"/>
  <c r="B5" i="15"/>
  <c r="C5" i="15" s="1" a="1"/>
  <c r="C5" i="15" s="1"/>
  <c r="B4" i="15"/>
  <c r="C4" i="15" s="1" a="1"/>
  <c r="C4" i="15" s="1"/>
  <c r="B3" i="15"/>
  <c r="C3" i="15" s="1" a="1"/>
  <c r="C3" i="15" s="1"/>
  <c r="B2" i="15"/>
  <c r="C2" i="15" l="1" a="1"/>
  <c r="C2" i="15" s="1"/>
  <c r="A6" i="11" l="1" a="1"/>
  <c r="A6" i="11" s="1"/>
  <c r="A6" i="7" a="1"/>
  <c r="A6" i="7" s="1"/>
  <c r="A6" i="2" a="1"/>
  <c r="A6" i="2" s="1"/>
  <c r="A6" i="12" a="1"/>
  <c r="A6" i="12" s="1"/>
  <c r="A6" i="5" a="1"/>
  <c r="A6" i="5" s="1"/>
  <c r="A6" i="9" a="1"/>
  <c r="A6" i="9" s="1"/>
  <c r="A6" i="10" a="1"/>
  <c r="A6" i="10" s="1"/>
  <c r="A6" i="1" a="1"/>
  <c r="A6" i="1" s="1"/>
  <c r="A5" i="3" a="1"/>
  <c r="A5" i="3" s="1"/>
  <c r="A6" i="8" a="1"/>
  <c r="A6" i="8" s="1"/>
  <c r="A6" i="6" a="1"/>
  <c r="A6" i="6" s="1"/>
  <c r="A6" i="4" a="1"/>
  <c r="A6" i="4" s="1"/>
  <c r="E17" i="14" l="1"/>
  <c r="E7" i="14"/>
  <c r="E6" i="14"/>
  <c r="E8" i="14"/>
  <c r="E10" i="14"/>
  <c r="E14" i="14"/>
  <c r="E16" i="14"/>
  <c r="E9" i="14"/>
  <c r="E15" i="14"/>
  <c r="E13" i="14"/>
  <c r="E12" i="14"/>
  <c r="E11" i="14"/>
  <c r="E18" i="14" l="1"/>
  <c r="B4" i="1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<sst xmlns="http://schemas.openxmlformats.org/spreadsheetml/2006/main" count="10427" uniqueCount="2748">
  <si>
    <t>Libellé service</t>
  </si>
  <si>
    <t>N° Marché SIFAC/ Numéro de consultation</t>
  </si>
  <si>
    <t>Objet du marché</t>
  </si>
  <si>
    <t>Libellé du lot</t>
  </si>
  <si>
    <t>Mode de passation</t>
  </si>
  <si>
    <t>Type de contrat</t>
  </si>
  <si>
    <t>Forme du contrat</t>
  </si>
  <si>
    <t>Notification (date de début)</t>
  </si>
  <si>
    <t>Fin prévue</t>
  </si>
  <si>
    <t>N° Contrat SIFAC</t>
  </si>
  <si>
    <t>Montant contrat HT</t>
  </si>
  <si>
    <t>Nature détaillée</t>
  </si>
  <si>
    <t>Numéro tiers fournisseur</t>
  </si>
  <si>
    <t>Attributaire</t>
  </si>
  <si>
    <t>Contact fournisseur</t>
  </si>
  <si>
    <t>Pays</t>
  </si>
  <si>
    <t>Lien SharePoint</t>
  </si>
  <si>
    <t>Lieu d'exécution</t>
  </si>
  <si>
    <t>Code nacre</t>
  </si>
  <si>
    <t>Libellé nomenclature principale</t>
  </si>
  <si>
    <t>📦  APPROVISIONNEMENTS GÉNÉRAUX</t>
  </si>
  <si>
    <t>Famille d'achat</t>
  </si>
  <si>
    <t>🏗️  BÂTIMENTS &amp; TRAVAUX</t>
  </si>
  <si>
    <t>⚙️  MÉCANIQUE &amp; ATELIER</t>
  </si>
  <si>
    <t>🧪  CHIMIE &amp; BIOLOGIE</t>
  </si>
  <si>
    <t>📣  COMMUNICATION &amp; CULTURE</t>
  </si>
  <si>
    <t>✈️  DÉPLACEMENTS &amp; LOGISTIQUE</t>
  </si>
  <si>
    <t>📋  ÉTUDES, CONSEILS &amp; RH</t>
  </si>
  <si>
    <t>💻  INFORMATIQUE &amp; AUDIOVISUEL</t>
  </si>
  <si>
    <t>🛡️  HYGIÈNE &amp; SÉCURITÉ</t>
  </si>
  <si>
    <t>🔬  INSTRUMENTS SCIENTIFIQUES</t>
  </si>
  <si>
    <t>🐁  EXPÉRIMENTATION</t>
  </si>
  <si>
    <t>🏥  SANTÉ &amp; MÉDICAL</t>
  </si>
  <si>
    <t>2018PFCOPIEURS</t>
  </si>
  <si>
    <t>2020PATRAITEUR</t>
  </si>
  <si>
    <t>2020PFDENREEAL</t>
  </si>
  <si>
    <t>2020PFFONTAINE</t>
  </si>
  <si>
    <t>2020PFFPAPIERS</t>
  </si>
  <si>
    <t>2020MSCARBURAN</t>
  </si>
  <si>
    <t>2021PFFOURBURO</t>
  </si>
  <si>
    <t>2021MSREPROGCC</t>
  </si>
  <si>
    <t>2021PFREPROETU</t>
  </si>
  <si>
    <t>2022PFLOCASALL</t>
  </si>
  <si>
    <t>2023ACHATSUGAP</t>
  </si>
  <si>
    <t>2023DAECOPIEUR</t>
  </si>
  <si>
    <t>2023DAEGESTAUT</t>
  </si>
  <si>
    <t>2023PAPETITDE1</t>
  </si>
  <si>
    <t>2023PAPETITDE2</t>
  </si>
  <si>
    <t>2023PAPETITDE3</t>
  </si>
  <si>
    <t>2024DAECARBUR1</t>
  </si>
  <si>
    <t>2024PFFDENREES</t>
  </si>
  <si>
    <t>2024PFFONTAINE</t>
  </si>
  <si>
    <t>2025PATRAITEUR</t>
  </si>
  <si>
    <t>2025PFREPROETU</t>
  </si>
  <si>
    <t>FR</t>
  </si>
  <si>
    <t>AC.41</t>
  </si>
  <si>
    <t>AA.63</t>
  </si>
  <si>
    <t>AA.05</t>
  </si>
  <si>
    <t>AC.01</t>
  </si>
  <si>
    <t>AB.01</t>
  </si>
  <si>
    <t>AC.42</t>
  </si>
  <si>
    <t>AC.31</t>
  </si>
  <si>
    <t>AF.21</t>
  </si>
  <si>
    <t>AC.21</t>
  </si>
  <si>
    <t>AA.21 ; AA.41</t>
  </si>
  <si>
    <t>AA.21 ; AA.41 ; AA.44</t>
  </si>
  <si>
    <t>AD.21 ; AD.42</t>
  </si>
  <si>
    <t>AA.23</t>
  </si>
  <si>
    <t>AA.15</t>
  </si>
  <si>
    <t>AA.12</t>
  </si>
  <si>
    <t>AA.14</t>
  </si>
  <si>
    <t>AB.01 ; AF.01 ; AB.02 ; AA.42 ; AA.21 ; AB.03 ; AA.23 ; AA.44 ; AA.41 ; AD.11 ; AF.11 ; AA.51 ; AE.22 ; AC.01 ; AC.22 ; AC.42 ; AE.21 ; AA.52 ; AD.41</t>
  </si>
  <si>
    <t>AD.32 ; AD.31 ; AD.41</t>
  </si>
  <si>
    <t>AA.16</t>
  </si>
  <si>
    <t>AA.23 ; AA.21 ; AA.22</t>
  </si>
  <si>
    <t>AA.44 ; AA.41 ; AA.71</t>
  </si>
  <si>
    <t>2018PFFOURQUIN</t>
  </si>
  <si>
    <t>2018PFMCEASCEN</t>
  </si>
  <si>
    <t>2018PFSDECHETS</t>
  </si>
  <si>
    <t>2019PFGARDUPEC</t>
  </si>
  <si>
    <t>2019PFNTCAMPUS</t>
  </si>
  <si>
    <t>2019PFMCECPRCH</t>
  </si>
  <si>
    <t>2019PFMCECHAUF</t>
  </si>
  <si>
    <t>2019PFMCETOITU</t>
  </si>
  <si>
    <t>2019PFESPVERTS</t>
  </si>
  <si>
    <t>2019PFCTSPSDI1</t>
  </si>
  <si>
    <t>2019PFCTSPSDI2</t>
  </si>
  <si>
    <t>2019PFCOORDSSI</t>
  </si>
  <si>
    <t>2019PFCTSPSDI3</t>
  </si>
  <si>
    <t>2020MSELECTDAE</t>
  </si>
  <si>
    <t>2019PFVERIFPER</t>
  </si>
  <si>
    <t>2019PFMCECURAG</t>
  </si>
  <si>
    <t>2021PFMCEPOBAR</t>
  </si>
  <si>
    <t>2021PFMCESYSSI</t>
  </si>
  <si>
    <t>2021MSUGAPGAZ6</t>
  </si>
  <si>
    <t>2021PFTVXENTR1</t>
  </si>
  <si>
    <t>2021PFTVXENTR7</t>
  </si>
  <si>
    <t>2021PFTVXENTR8</t>
  </si>
  <si>
    <t>2021PFTVXENT11</t>
  </si>
  <si>
    <t>2021PFTVXENTR6</t>
  </si>
  <si>
    <t>2021PFTVXENTR4</t>
  </si>
  <si>
    <t>2021PFTVXENTR5</t>
  </si>
  <si>
    <t>2021PFTVXENTR2</t>
  </si>
  <si>
    <t>2021PFTVXENTR3</t>
  </si>
  <si>
    <t>2021PANUISIBLE</t>
  </si>
  <si>
    <t>2021MSMATINFO3</t>
  </si>
  <si>
    <t>2021PFTVXVIMO2</t>
  </si>
  <si>
    <t>2022MSLECTRDAE</t>
  </si>
  <si>
    <t>2021PFTVXVIMO1</t>
  </si>
  <si>
    <t>2021PFTVXVIMOB</t>
  </si>
  <si>
    <t>2021PFMCEPHTBT</t>
  </si>
  <si>
    <t>2021PFTVXMOSAN</t>
  </si>
  <si>
    <t>2022PANETTSTDE</t>
  </si>
  <si>
    <t>2022PFNETTUPEC</t>
  </si>
  <si>
    <t>2022PFTVXDALL3</t>
  </si>
  <si>
    <t>2022PAREMPLSSI</t>
  </si>
  <si>
    <t>2022PFTVXCVCP1</t>
  </si>
  <si>
    <t>2022PFTVXCVCP2</t>
  </si>
  <si>
    <t>2022PFTVXCVCP3</t>
  </si>
  <si>
    <t>2021PFAUDIUPE1</t>
  </si>
  <si>
    <t>2022PFFOURQUI1</t>
  </si>
  <si>
    <t>2022PFFOURQUI2</t>
  </si>
  <si>
    <t>2022PFFOURQUI3</t>
  </si>
  <si>
    <t>2022PFFOURQUI4</t>
  </si>
  <si>
    <t>2022PFFOURQUI7</t>
  </si>
  <si>
    <t>2023PFSDECHET2</t>
  </si>
  <si>
    <t>2023PFSDECHET1</t>
  </si>
  <si>
    <t>2023PFMCEASCEN</t>
  </si>
  <si>
    <t>2022PFTVXSAN07</t>
  </si>
  <si>
    <t>2022PFTVXSAN04</t>
  </si>
  <si>
    <t>2022PFTVXSAN06</t>
  </si>
  <si>
    <t>2022PFTVXSANE8</t>
  </si>
  <si>
    <t>2022PFTVXHMBR9</t>
  </si>
  <si>
    <t>2023DAEMSELECT</t>
  </si>
  <si>
    <t>2023DAEMSHAGAZ</t>
  </si>
  <si>
    <t>2023UGAPHAMMT1</t>
  </si>
  <si>
    <t>2023PFNTCAMPUS</t>
  </si>
  <si>
    <t>2023PFGARDUPEC</t>
  </si>
  <si>
    <t>2023DAEASCENSE</t>
  </si>
  <si>
    <t>2023PFNUISIBLE</t>
  </si>
  <si>
    <t>2023PADIAGMSET</t>
  </si>
  <si>
    <t>2023PACOORDSSI</t>
  </si>
  <si>
    <t>2023PFMCECHAUF</t>
  </si>
  <si>
    <t>2023PATVXPASSE</t>
  </si>
  <si>
    <t>2024PFMCECPRCH</t>
  </si>
  <si>
    <t>2024PAMOEMDEDA</t>
  </si>
  <si>
    <t>2024PFMCECPRC1</t>
  </si>
  <si>
    <t>2024MS1L2PIBAT</t>
  </si>
  <si>
    <t>2024DAEPIBATL6</t>
  </si>
  <si>
    <t>2024PFESPVERTS</t>
  </si>
  <si>
    <t>2024PNPCSORMSE</t>
  </si>
  <si>
    <t>2022PNDAEPIBAT</t>
  </si>
  <si>
    <t>2024PFMCETOITU</t>
  </si>
  <si>
    <t>2024PACEPOBARR</t>
  </si>
  <si>
    <t>2025PFMCESYS01</t>
  </si>
  <si>
    <t>2025PFMCECURAG</t>
  </si>
  <si>
    <t>2025PFMOECRITI</t>
  </si>
  <si>
    <t>2025PATVXANBRB</t>
  </si>
  <si>
    <t>2025MSDAEELECT</t>
  </si>
  <si>
    <t>2025MSDAEGAZUP</t>
  </si>
  <si>
    <t>2025PFMECVCCFO</t>
  </si>
  <si>
    <t>2025PFTVXENTR1</t>
  </si>
  <si>
    <t>2025PFTVXENTR6</t>
  </si>
  <si>
    <t>2025PFTVXENTR8</t>
  </si>
  <si>
    <t>2025PFTVXENT10</t>
  </si>
  <si>
    <t>2025PFTVXENT11</t>
  </si>
  <si>
    <t>2025PFTVXENTR4</t>
  </si>
  <si>
    <t>2025PFTVXENTR2</t>
  </si>
  <si>
    <t>2025PFTVXENTR5</t>
  </si>
  <si>
    <t>2025PFTVXENTR7</t>
  </si>
  <si>
    <t>2025PFTVXENTR9</t>
  </si>
  <si>
    <t>BD.15</t>
  </si>
  <si>
    <t>BE.11 ; BD.23 ; BF.03</t>
  </si>
  <si>
    <t>BB.31</t>
  </si>
  <si>
    <t>BB.32</t>
  </si>
  <si>
    <t>BC.01</t>
  </si>
  <si>
    <t>BB.11 ; BB.13</t>
  </si>
  <si>
    <t>BB.11</t>
  </si>
  <si>
    <t>BE.15</t>
  </si>
  <si>
    <t>BE.15 ; BE.07 ; BE.09</t>
  </si>
  <si>
    <t>BE.07 ; BE.15</t>
  </si>
  <si>
    <t>BE.17</t>
  </si>
  <si>
    <t>BE.03 ; BE.09</t>
  </si>
  <si>
    <t>BF.03 ; BE.17</t>
  </si>
  <si>
    <t>BE.03 ; BE.17</t>
  </si>
  <si>
    <t>BG.21</t>
  </si>
  <si>
    <t>BF.14</t>
  </si>
  <si>
    <t>BF.14 ; BC.12</t>
  </si>
  <si>
    <t>BC.12 ; BF.15</t>
  </si>
  <si>
    <t>BF.15</t>
  </si>
  <si>
    <t>BA.01</t>
  </si>
  <si>
    <t>BC.12</t>
  </si>
  <si>
    <t>BC.11</t>
  </si>
  <si>
    <t>BE.08</t>
  </si>
  <si>
    <t>BE.11</t>
  </si>
  <si>
    <t>BE.11 ; BD.23 ; BF.03 ; BE.09</t>
  </si>
  <si>
    <t>BF.03 ; BE.11 ; BD.23 ; BE.09</t>
  </si>
  <si>
    <t>BE.13</t>
  </si>
  <si>
    <t>BE.13 ; BF.03 ; BD.27</t>
  </si>
  <si>
    <t>BD.27 ; BE.13</t>
  </si>
  <si>
    <t>BA.02</t>
  </si>
  <si>
    <t>BE.01</t>
  </si>
  <si>
    <t>BE.02</t>
  </si>
  <si>
    <t>BE.09</t>
  </si>
  <si>
    <t>BE.03</t>
  </si>
  <si>
    <t>BE.05</t>
  </si>
  <si>
    <t>BE.05 ; BE.09</t>
  </si>
  <si>
    <t>BE.04</t>
  </si>
  <si>
    <t>BB.23</t>
  </si>
  <si>
    <t>BE.14</t>
  </si>
  <si>
    <t>BD.05</t>
  </si>
  <si>
    <t>BF.03</t>
  </si>
  <si>
    <t>BC.03 ; BB.01 ; BB.02 ; BE.14 ; BD.15 ; BD.25 ; BB.03 ; BG.02 ; BC.12 ; BD.01 ; BD.26 ; BD.21 ; BD.04</t>
  </si>
  <si>
    <t>BE.07</t>
  </si>
  <si>
    <t>BE.06</t>
  </si>
  <si>
    <t>BD.12</t>
  </si>
  <si>
    <t>BC.11 ; BE.08</t>
  </si>
  <si>
    <t>BD.03 ; BD.25</t>
  </si>
  <si>
    <t>BD.21 ; BD.02</t>
  </si>
  <si>
    <t>BD.01 ; BD.11</t>
  </si>
  <si>
    <t>BD.15 ; BD.13</t>
  </si>
  <si>
    <t>BC.11 ; BF.03 ; BE.08</t>
  </si>
  <si>
    <t>BC.11 ; BE.08 ; BF.03</t>
  </si>
  <si>
    <t>BE.11 ; BF.03</t>
  </si>
  <si>
    <t>BE.15 ; BE.14 ; BE.07 ; BE.06</t>
  </si>
  <si>
    <t>BB.23 ; BB.22</t>
  </si>
  <si>
    <t>BE.15 ; BE.07</t>
  </si>
  <si>
    <t>BF.02</t>
  </si>
  <si>
    <t>BF.12</t>
  </si>
  <si>
    <t>BF.13</t>
  </si>
  <si>
    <t>BC.11 ; BF.03</t>
  </si>
  <si>
    <t>BF.01</t>
  </si>
  <si>
    <t>lot</t>
  </si>
  <si>
    <t>2023PFHASPSBAG</t>
  </si>
  <si>
    <t>2024PFHACMQBA5</t>
  </si>
  <si>
    <t>2024PFHACMQBA7</t>
  </si>
  <si>
    <t>PL</t>
  </si>
  <si>
    <t>RA.31 ; RA.32 ; RA.21 ; RA.22 ; RA.23</t>
  </si>
  <si>
    <t>RA.22 ; RA.23 ; RA.17 ; RA.21</t>
  </si>
  <si>
    <t>RA.42</t>
  </si>
  <si>
    <t>RD.23</t>
  </si>
  <si>
    <t>RA.18</t>
  </si>
  <si>
    <t>Lot</t>
  </si>
  <si>
    <t>2023PNACHATO2K</t>
  </si>
  <si>
    <t>2023PNCYTOMVRI</t>
  </si>
  <si>
    <t>2024PNPRAMMICS</t>
  </si>
  <si>
    <t>2024PNKITDOSAG</t>
  </si>
  <si>
    <t>AT</t>
  </si>
  <si>
    <t>US</t>
  </si>
  <si>
    <t>NB.11 ; NB.87 ; NB.02 ; NB.17 ; NB.35 ; NB.21 ; NB.43 ; NB.01 ; NB.51 ; NC.11 ; NB.15 ; NA.55 ; NB.84 ; NB.34 ; NA.25 ; NA.47 ; NB.86 ; NB.44 ; NB.24 ; NB.13 ; NB.04 ; NA.52 ; NA.79 ; NA.84 ; NA.56 ; NB.05 ; NA.71 ; NA.73 ; NB.16 ; NB.45 ; NA.05 ; NA.31 ; NB.03 ; NB.76 ; NB.12 ; NB.77 ; NA.76 ; NB.14</t>
  </si>
  <si>
    <t>NC.51</t>
  </si>
  <si>
    <t>NC.54</t>
  </si>
  <si>
    <t>ND.21</t>
  </si>
  <si>
    <t>NA.32</t>
  </si>
  <si>
    <t>2020PFOBJPUBLI</t>
  </si>
  <si>
    <t>2021PFABONMENT</t>
  </si>
  <si>
    <t>2022PFCERTANGL</t>
  </si>
  <si>
    <t>2022PFOUVRAGES</t>
  </si>
  <si>
    <t>2023PFEMAGAZIN</t>
  </si>
  <si>
    <t>2023CONVENABES</t>
  </si>
  <si>
    <t>2023PNBASECKST</t>
  </si>
  <si>
    <t>2023PNLYON1ACS</t>
  </si>
  <si>
    <t>2023PNBDDCOMUE</t>
  </si>
  <si>
    <t>2023PNEDUNIVER</t>
  </si>
  <si>
    <t>2024PNACCSCOMP</t>
  </si>
  <si>
    <t>2023PFFILMSAPS</t>
  </si>
  <si>
    <t>2024PAINVPHYIM</t>
  </si>
  <si>
    <t>2024PFOBJPUBLI</t>
  </si>
  <si>
    <t>2024PAVIDEOSAN</t>
  </si>
  <si>
    <t>2024PACOOKINU1</t>
  </si>
  <si>
    <t>2024PFHACMQBA8</t>
  </si>
  <si>
    <t>2024MSABONMENT</t>
  </si>
  <si>
    <t>2024PAMOOCSANT</t>
  </si>
  <si>
    <t>2024PAINTERIAE</t>
  </si>
  <si>
    <t>2024CONISTEXAB</t>
  </si>
  <si>
    <t>2024PFCOMCRISE</t>
  </si>
  <si>
    <t>NL</t>
  </si>
  <si>
    <t>CA.11</t>
  </si>
  <si>
    <t>CB.01</t>
  </si>
  <si>
    <t>CE.13 ; CE.21 ; CE.14 ; CE.22 ; CE.11</t>
  </si>
  <si>
    <t>CE.03</t>
  </si>
  <si>
    <t>CE.11 ; CE.14 ; CE.12</t>
  </si>
  <si>
    <t>CE.01 ; CE.05</t>
  </si>
  <si>
    <t>CE.01 ; CE.02</t>
  </si>
  <si>
    <t>CE.05 ; CE.01 ; CE.03 ; CE.02</t>
  </si>
  <si>
    <t>CE.03 ; CE.05</t>
  </si>
  <si>
    <t>CE.01 ; CE.03 ; CE.02 ; CE.05</t>
  </si>
  <si>
    <t>CB.03</t>
  </si>
  <si>
    <t>CE.13 ; CE.21 ; CI.04</t>
  </si>
  <si>
    <t>CE.21</t>
  </si>
  <si>
    <t>CE.13</t>
  </si>
  <si>
    <t>CE.13 ; CE.04 ; CE.21</t>
  </si>
  <si>
    <t>CC.21 ; CB.13</t>
  </si>
  <si>
    <t>CD.31</t>
  </si>
  <si>
    <t>CA.31</t>
  </si>
  <si>
    <t>CD.25</t>
  </si>
  <si>
    <t>CA.13</t>
  </si>
  <si>
    <t>CE.11 ; CE.13 ; CE.21 ; CE.12 ; CE.14</t>
  </si>
  <si>
    <t>CC.11</t>
  </si>
  <si>
    <t>FD.01</t>
  </si>
  <si>
    <t>DA.11 ; DA.12 ; DB.11 ; DA.02 ; DC.11 ; DB.12 ; DA.14</t>
  </si>
  <si>
    <t>DA.17</t>
  </si>
  <si>
    <t>DA.14 ; FD.01 ; FC.01 ; FA.03 ; FD.02</t>
  </si>
  <si>
    <t>DA.11</t>
  </si>
  <si>
    <t>2019PFMISSIONS</t>
  </si>
  <si>
    <t>2023MSMISSIONS</t>
  </si>
  <si>
    <t>2023PFDEMEUPEC</t>
  </si>
  <si>
    <t>2024DAEMSPEAGE</t>
  </si>
  <si>
    <t>2018PNSTENUPEC</t>
  </si>
  <si>
    <t>2019PFPRAMMICS</t>
  </si>
  <si>
    <t>2019PFASSUUPEC</t>
  </si>
  <si>
    <t>2019PFASSUAUTO</t>
  </si>
  <si>
    <t>2021PASOSKILLS</t>
  </si>
  <si>
    <t>2022PFVOTELECT</t>
  </si>
  <si>
    <t>2022PAMNERASME</t>
  </si>
  <si>
    <t>2023MSCERTIFAC</t>
  </si>
  <si>
    <t>2023PAFORMSAPS</t>
  </si>
  <si>
    <t>2023PAETUBAIGN</t>
  </si>
  <si>
    <t>2023PFSONDAGES</t>
  </si>
  <si>
    <t>2023UGAPCONSEI</t>
  </si>
  <si>
    <t>2022PAORGSANT1</t>
  </si>
  <si>
    <t>2023PFSERVLIN1</t>
  </si>
  <si>
    <t>2023PFSERVLIN2</t>
  </si>
  <si>
    <t>2023PAFORMATIO</t>
  </si>
  <si>
    <t>2023PAECONUCMQ</t>
  </si>
  <si>
    <t>2024PAAMOASSUR</t>
  </si>
  <si>
    <t>2024PNGLOBALEX</t>
  </si>
  <si>
    <t>2024PASIFACAID</t>
  </si>
  <si>
    <t>2024PNPRAMMIC2</t>
  </si>
  <si>
    <t>2024PFASSUUPEC</t>
  </si>
  <si>
    <t>2025PFAMOENVN1</t>
  </si>
  <si>
    <t>2025PFAMOENVN2</t>
  </si>
  <si>
    <t>DE</t>
  </si>
  <si>
    <t>ES</t>
  </si>
  <si>
    <t>EB.51</t>
  </si>
  <si>
    <t>EB.03</t>
  </si>
  <si>
    <t>EA.21</t>
  </si>
  <si>
    <t>EA.11</t>
  </si>
  <si>
    <t>EA.01</t>
  </si>
  <si>
    <t>EC.05</t>
  </si>
  <si>
    <t>EB.23</t>
  </si>
  <si>
    <t>EC.02 ; EC.07 ; EC.03</t>
  </si>
  <si>
    <t>EC.07</t>
  </si>
  <si>
    <t>EB.13</t>
  </si>
  <si>
    <t>EC.06 ; EB.14 ; EC.03 ; EC.15 ; EC.04 ; EA.01 ; EC.07 ; EC.05 ; EC.01 ; EC.21 ; EC.23 ; EC.12 ; EC.14</t>
  </si>
  <si>
    <t>EC.01</t>
  </si>
  <si>
    <t>EB.15</t>
  </si>
  <si>
    <t>EB.21</t>
  </si>
  <si>
    <t>EB.02</t>
  </si>
  <si>
    <t>EB.56 ; EB.53</t>
  </si>
  <si>
    <t>EB.54</t>
  </si>
  <si>
    <t>EC.05 ; EC.06</t>
  </si>
  <si>
    <t>EB.04</t>
  </si>
  <si>
    <t>EA.31</t>
  </si>
  <si>
    <t>EC.02</t>
  </si>
  <si>
    <t>EA.22</t>
  </si>
  <si>
    <t>2019MSLOGSCIEN</t>
  </si>
  <si>
    <t>2019MSCARMULTS</t>
  </si>
  <si>
    <t>2019PFAUTOCOM2</t>
  </si>
  <si>
    <t>2020MSLOGADOBE</t>
  </si>
  <si>
    <t>2019MSLCORACLE</t>
  </si>
  <si>
    <t>2020PFPRESINF5</t>
  </si>
  <si>
    <t>2020PFPRESINF3</t>
  </si>
  <si>
    <t>2021PNMAINKSUP</t>
  </si>
  <si>
    <t>2020PNRIMAFSEG</t>
  </si>
  <si>
    <t>2020PFPRESINF2</t>
  </si>
  <si>
    <t>2017PFBUSCDSID</t>
  </si>
  <si>
    <t>2020PFPRESINF4</t>
  </si>
  <si>
    <t>2021PFINFORMAT</t>
  </si>
  <si>
    <t>2021PNLOGIPAIE</t>
  </si>
  <si>
    <t>2021MSLOGMSOFT</t>
  </si>
  <si>
    <t>2021MSLOGREDHA</t>
  </si>
  <si>
    <t>2021PAVIDEOLMS</t>
  </si>
  <si>
    <t>2021MSMATINFO1</t>
  </si>
  <si>
    <t>2021MSMATINFO2</t>
  </si>
  <si>
    <t>2021MSMATINFO5</t>
  </si>
  <si>
    <t>2021PFAUDIUPEC</t>
  </si>
  <si>
    <t>2019PNCONTRTEC</t>
  </si>
  <si>
    <t>2022PNLOGIBONI</t>
  </si>
  <si>
    <t>2022PFTELECOMM</t>
  </si>
  <si>
    <t>2022PNEATTESTA</t>
  </si>
  <si>
    <t>2022UGAPSERVEU</t>
  </si>
  <si>
    <t>2023ACHATRESAH</t>
  </si>
  <si>
    <t>2022PFAUDIUPE2</t>
  </si>
  <si>
    <t>2023MAINTMSOFT</t>
  </si>
  <si>
    <t>2023PNPRESEDIF</t>
  </si>
  <si>
    <t>2023ACHATRESA1</t>
  </si>
  <si>
    <t>2023CELULOGICI</t>
  </si>
  <si>
    <t>2023PFINNOWALO</t>
  </si>
  <si>
    <t>2023PFAUTOCOMM</t>
  </si>
  <si>
    <t>2024RENATERUBI</t>
  </si>
  <si>
    <t>2023PAAUTOMATE</t>
  </si>
  <si>
    <t>2024ACHATSUNIF</t>
  </si>
  <si>
    <t>2023ACHATISAMU</t>
  </si>
  <si>
    <t>2024PFHACMQBA1</t>
  </si>
  <si>
    <t>2024PFHACMQBA2</t>
  </si>
  <si>
    <t>2024PFHACMQBA3</t>
  </si>
  <si>
    <t>2024PFHACMQBA9</t>
  </si>
  <si>
    <t>2024ACHATCANUT</t>
  </si>
  <si>
    <t>2024PAGESTCONS</t>
  </si>
  <si>
    <t>2023INFRARESAH</t>
  </si>
  <si>
    <t>2024PFMAINKSUP</t>
  </si>
  <si>
    <t>2024PFPRESINF2</t>
  </si>
  <si>
    <t>2024PFPRESINF4</t>
  </si>
  <si>
    <t>2024PFPRESINF6</t>
  </si>
  <si>
    <t>2025PAGESTFORM</t>
  </si>
  <si>
    <t>2025MSLOGMSOFT</t>
  </si>
  <si>
    <t>2025PNMCEBADGE</t>
  </si>
  <si>
    <t>2025MSLOGREDHA</t>
  </si>
  <si>
    <t>2025MSMATINFO1</t>
  </si>
  <si>
    <t>2025MSMATINFO3</t>
  </si>
  <si>
    <t>2025MSMATINFO5</t>
  </si>
  <si>
    <t>2025MSMATINFO2</t>
  </si>
  <si>
    <t>2025PNLOGICIAM</t>
  </si>
  <si>
    <t>BE</t>
  </si>
  <si>
    <t>IB.31</t>
  </si>
  <si>
    <t>IA.23</t>
  </si>
  <si>
    <t>ID.14</t>
  </si>
  <si>
    <t>IH.01 ; IG.04 ; IG.01</t>
  </si>
  <si>
    <t>IB.11</t>
  </si>
  <si>
    <t>IB.23</t>
  </si>
  <si>
    <t>ID.18</t>
  </si>
  <si>
    <t>ID.13</t>
  </si>
  <si>
    <t>IB.34</t>
  </si>
  <si>
    <t>IB.32</t>
  </si>
  <si>
    <t>ID.19</t>
  </si>
  <si>
    <t>IA.21</t>
  </si>
  <si>
    <t>IA.21 ; IC.11</t>
  </si>
  <si>
    <t>IA.22</t>
  </si>
  <si>
    <t>IB.22</t>
  </si>
  <si>
    <t>IA.01 ; IA.24</t>
  </si>
  <si>
    <t>IA.01 ; IA.24 ; IA.25 ; IC.01 ; IA.11</t>
  </si>
  <si>
    <t>IA.24 ; IC.02 ; IA.11 ; IA.23 ; IA.25 ; IB.01</t>
  </si>
  <si>
    <t>IA.24 ; IA.01 ; IC.01 ; IA.11 ; IA.23 ; IA.12 ; IC.02 ; IA.25 ; IB.21 ; IB.31 ; IB.03 ; ID.19 ; IB.01</t>
  </si>
  <si>
    <t>IA.24 ; IA.01 ; IA.25 ; IA.11 ; IA.23 ; IB.01 ; IC.01 ; IC.02 ; IB.21 ; IB.34 ; IA.33</t>
  </si>
  <si>
    <t>IE.31</t>
  </si>
  <si>
    <t>IE.32 ; IE.01 ; IE.11 ; IE.31 ; IF.01 ; IE.34 ; IE.21</t>
  </si>
  <si>
    <t>IE.11</t>
  </si>
  <si>
    <t>IE.34 ; IE.32</t>
  </si>
  <si>
    <t>IB.32 ; IB.34</t>
  </si>
  <si>
    <t>II.01</t>
  </si>
  <si>
    <t>II.02</t>
  </si>
  <si>
    <t>IG.02 ; II.02</t>
  </si>
  <si>
    <t>IA.31</t>
  </si>
  <si>
    <t>IA.24 ; IA.25 ; IB.32 ; IA.12 ; IA.41 ; IA.23 ; IE.41 ; IE.01 ; IE.31 ; IE.34 ; IB.34 ; IE.21 ; IA.21 ; IA.22</t>
  </si>
  <si>
    <t>ID.12 ; ID.13 ; IC.22</t>
  </si>
  <si>
    <t>IE.01 ; IE.31 ; IE.21 ; IE.11 ; IE.32 ; IF.04 ; IF.01 ; IE.33</t>
  </si>
  <si>
    <t>IE.01 ; IE.34 ; IE.32 ; IF.01 ; IF.04 ; IE.31 ; IE.21</t>
  </si>
  <si>
    <t>IE.01 ; IE.21 ; IE.31</t>
  </si>
  <si>
    <t>IB.0 ; IB.32</t>
  </si>
  <si>
    <t>ID.16</t>
  </si>
  <si>
    <t>IA.43 ; IB.02 ; IC.31</t>
  </si>
  <si>
    <t>IB.21</t>
  </si>
  <si>
    <t>IH.01 ; II.12 ; IG.01 ; IG.04</t>
  </si>
  <si>
    <t>IB.32 ; II.12 ; IG.01 ; IG.04</t>
  </si>
  <si>
    <t>II.03</t>
  </si>
  <si>
    <t>IA.54</t>
  </si>
  <si>
    <t>II.03 ; IB.01 ; IB.34</t>
  </si>
  <si>
    <t>IA.11</t>
  </si>
  <si>
    <t>IA.51</t>
  </si>
  <si>
    <t>ID.76</t>
  </si>
  <si>
    <t>IE.21</t>
  </si>
  <si>
    <t>IA.24</t>
  </si>
  <si>
    <t>IA.24 ; IA.23 ; IA.25 ; IA.12 ; IA.41</t>
  </si>
  <si>
    <t>IA.01</t>
  </si>
  <si>
    <t>IB.01</t>
  </si>
  <si>
    <t>IB.71</t>
  </si>
  <si>
    <t>IA.12 ; IC.02 ; IA.24 ; IA.25 ; IA.01 ; IA.11</t>
  </si>
  <si>
    <t>IA.01 ; IA.11 ; IA.24 ; IA.23 ; IC.02 ; IA.25 ; IB.01</t>
  </si>
  <si>
    <t>IA.01 ; IC.01 ; IA.24 ; IA.11 ; IA.25</t>
  </si>
  <si>
    <t>ID.71</t>
  </si>
  <si>
    <t>HA.11 ; HA.01 ; HA.02 ; HA.05 ; HA.03 ; HA.04 ; HA.21 ; HA.12 ; HA.06</t>
  </si>
  <si>
    <t>HA.05</t>
  </si>
  <si>
    <t>HA.23</t>
  </si>
  <si>
    <t>2023ACHATUNIHA</t>
  </si>
  <si>
    <t>2019PNPCSORMS2</t>
  </si>
  <si>
    <t>2021PAMCEONDUL</t>
  </si>
  <si>
    <t>2022PNMAINQTOF</t>
  </si>
  <si>
    <t>2023PFCPERSPEC</t>
  </si>
  <si>
    <t>2023PNLECTPLAQ</t>
  </si>
  <si>
    <t>2023PNACHATDVS</t>
  </si>
  <si>
    <t>2024PABAGMULTI</t>
  </si>
  <si>
    <t>2024PFSFESFCMS</t>
  </si>
  <si>
    <t>JB.01</t>
  </si>
  <si>
    <t>TB.11</t>
  </si>
  <si>
    <t>PB.44</t>
  </si>
  <si>
    <t>TB.12 ; JA.01 ; JA.02 ; TB.13 ; PB.12 ; MA.44 ; SE.11 ; TA.01 ; JA.14 ; JA.03 ; TB.11 ; SB.52 ; VC.02 ; TA.22</t>
  </si>
  <si>
    <t>SD.02</t>
  </si>
  <si>
    <t>TB.12 ; TB.04 ; TB.13</t>
  </si>
  <si>
    <t>TB.13 ; TB.12</t>
  </si>
  <si>
    <t>MA.2</t>
  </si>
  <si>
    <t>SE.11</t>
  </si>
  <si>
    <t>PB.36</t>
  </si>
  <si>
    <t>GB.02</t>
  </si>
  <si>
    <t>SA.01</t>
  </si>
  <si>
    <t>SA.11</t>
  </si>
  <si>
    <t>2023PNPORTVENT</t>
  </si>
  <si>
    <t>2024INSERMRON1</t>
  </si>
  <si>
    <t>2024INSERMRON2</t>
  </si>
  <si>
    <t>2024INSERMRON4</t>
  </si>
  <si>
    <t>KC.11</t>
  </si>
  <si>
    <t>KE.01</t>
  </si>
  <si>
    <t>KA.01 ; KA.02</t>
  </si>
  <si>
    <t>KB.02</t>
  </si>
  <si>
    <t>KC.21</t>
  </si>
  <si>
    <t>2021PNVRILONZA</t>
  </si>
  <si>
    <t>2024PNSIMNEONA</t>
  </si>
  <si>
    <t>2025PNPROVAVRI</t>
  </si>
  <si>
    <t>CH</t>
  </si>
  <si>
    <t>LD.22</t>
  </si>
  <si>
    <t>LB.03 ; LB.42</t>
  </si>
  <si>
    <t>LB.32</t>
  </si>
  <si>
    <t>LD.01</t>
  </si>
  <si>
    <t>2019PAREPROCHU</t>
  </si>
  <si>
    <t>2019PAPETITDEJ</t>
  </si>
  <si>
    <t>AC.41 ; AC.21</t>
  </si>
  <si>
    <t>code nacre</t>
  </si>
  <si>
    <t>REP/MAINT DES EQUIPEMENTS DE REPROGRAPHIE DE PROXIMITE</t>
  </si>
  <si>
    <t>SERVICES DE TRAITEURS / PLATEAUX REPAS</t>
  </si>
  <si>
    <t>PAPIERS BLANCS COLORES COURANTS PR IMPRESSION-REPROGRAPHIE</t>
  </si>
  <si>
    <t>BOISSONS NON ALCOOLISEES</t>
  </si>
  <si>
    <t>CARBURANTS A LA POMPE (AUTOMOBILES)</t>
  </si>
  <si>
    <t>CONSERVES ET EPICERIE</t>
  </si>
  <si>
    <t>?UFS ET PRODUITS LAITIERS</t>
  </si>
  <si>
    <t>PREPARATIONS ALIMENTAIRES ET PLATS CUISINES CONGELES</t>
  </si>
  <si>
    <t>VIANDES FRAICHES - REFRIGEREES</t>
  </si>
  <si>
    <t>FRUITS ET LEGUMES FRAIS OU REFRIGERES</t>
  </si>
  <si>
    <t>REP/MAINT DES EQUIPEMENTS DE REPROGRAPHIE HAUT DEBIT</t>
  </si>
  <si>
    <t>SERVICES EXTERNALISES D'IMPRESSION ET DE REPROGRAPHIE</t>
  </si>
  <si>
    <t>PETITES FOURNITURES ET PETITS EQUIP.BUREAU (HORS INFORMATIQ)</t>
  </si>
  <si>
    <t>LOCATION DE SALLES DE COURTE DUREE (HORS EVENEMENTIEL)</t>
  </si>
  <si>
    <t>SERVICES DE GESTION DE FLOTTE AUTOMOBILE</t>
  </si>
  <si>
    <t>EQUIPEMENTS DE REPROGRAPHIE DE PROXIMITE</t>
  </si>
  <si>
    <t>PREPARATIONS ALIMENTAIRES ET PLATS CUISINES FRAIS-REFRIGERES</t>
  </si>
  <si>
    <t>EQUIPEMENTS CUISINE SALLE DE RESTAURATION(ELECTROMENAGER,?)</t>
  </si>
  <si>
    <t>QUINCALLERIE PR L'AMENAGEMENT ET L'ENTRETIEN DES BATIMENTS</t>
  </si>
  <si>
    <t>REPARATION ET MAINTENANCE DES EQUIPEMENTS  DE LEVAGE</t>
  </si>
  <si>
    <t>SERVICES DE TRAITEMENT DES DECHETS CHIMIQUES ET ASSIMILES</t>
  </si>
  <si>
    <t>SERV.TRAIT DECHETS BIO.ET ACTI.DE SOINS RISQ INFECTIEUX(DAS)</t>
  </si>
  <si>
    <t>SERVICES DE GARDIENNAGE ET DE SECURITE</t>
  </si>
  <si>
    <t>SERVICES DE NETTOYAGE COURANT DES LOCAUX</t>
  </si>
  <si>
    <t>REP/MAINT INSTALLATIONS EQUIPEM.CLIM VENTIL CHAUF RESERVOIRS</t>
  </si>
  <si>
    <t>CVC, PLOMBERIE ET FLUIDES SPECIAUX</t>
  </si>
  <si>
    <t>REP/MAINT DES AUTRES EQUIPEMENTS DES BATIMENTS</t>
  </si>
  <si>
    <t>ETANCHEITE, BARDAGE, COUVERTURE ET ZINGUERIE</t>
  </si>
  <si>
    <t>TVX DE MISE EN SECURITE DE MISE EN CONFORMITE REGLEMENTAIRE</t>
  </si>
  <si>
    <t>SERVICES DE CREATION ET D'ENTRETIEN DES ESPACES VERTS</t>
  </si>
  <si>
    <t>CONTROLES TECHNIQUES, MISSIONS DE SECURITE, CSPS</t>
  </si>
  <si>
    <t>CONTROLES REGLEMENTAIRES DES EQUIPEMENTS DES BATIMENTS</t>
  </si>
  <si>
    <t>DIAGNOSTICS ORDONNANCEMENT-PILOTAGE-COORDINATION (OPC), SSI</t>
  </si>
  <si>
    <t>ELECTRICITE DISTRIBUEE</t>
  </si>
  <si>
    <t>CTRL RELATIFS ENVIRONNEMENT(EAU EAUX USEES INCINERATEURS?)</t>
  </si>
  <si>
    <t>VOIRIE RESEAUX DISTRIBUTION (VRD)</t>
  </si>
  <si>
    <t>REPARATION ET MAINTENANCE DES EQUIPEMENTS DE SECURITE</t>
  </si>
  <si>
    <t>FOURNITURES EQUIPEMENTS DE SECU(SYS ALARMES EXTINCTEURS,?)</t>
  </si>
  <si>
    <t>COMBUSTIBLES GAZEUX DISTRIBUES</t>
  </si>
  <si>
    <t>MACONNERIE, DEMOLITION ET DESAMIANTAGE</t>
  </si>
  <si>
    <t>MENUISERIE, SERRURERIE</t>
  </si>
  <si>
    <t>AUTRES TRAVAUX D'AMENAGEMENT DES BATIMENTS</t>
  </si>
  <si>
    <t>PEINTURES, REVETEMENTS DE SOLS, RAVALEMENT</t>
  </si>
  <si>
    <t>PLATRERIE, CLOISONS SECHES, FAUX PLAFONDS</t>
  </si>
  <si>
    <t>SERVICES DE DESINSECTISATION</t>
  </si>
  <si>
    <t>REP/MAINT DES INSTALLATIONS ET EQUIPEMENTS ELECTRIQUES</t>
  </si>
  <si>
    <t>BATIMENTS PREFABRIQUES OU MODULAIRES</t>
  </si>
  <si>
    <t>SERVICES D'ACCUEIL</t>
  </si>
  <si>
    <t>ELECTRICITE SUR INSTALLATIONS ELECTRIQUES DES BATIMENTS</t>
  </si>
  <si>
    <t>FOURNITURES POUR LE REVETEMENT DES MURS ET PLAFONDS</t>
  </si>
  <si>
    <t>FOURNITURES DE PLOMBERIE</t>
  </si>
  <si>
    <t>PETITES FOURNITURES ELECTRIQ PR EQUIP.BATIMENTS INFRASTR.</t>
  </si>
  <si>
    <t>MATERX CONSOM. PR CONSTRUCT.ENTRETIEN BATIMENTS INFRASTR.</t>
  </si>
  <si>
    <t>TRAVAUX DE REHABILITATION OU DE REUTILISATION</t>
  </si>
  <si>
    <t>MAITRISE D'?UVRE ET INGENIERIE</t>
  </si>
  <si>
    <t>ETUD PREALABL(TOPO ETUDES DE SOL PROSPECTION?)PROGRAMMATION</t>
  </si>
  <si>
    <t>TRAVAUX DE CONSTRUCTION NEUVE</t>
  </si>
  <si>
    <t>MOBILIER D'ATELIER</t>
  </si>
  <si>
    <t>OUTILS A MAIN NON ELECTROPORTATIFS</t>
  </si>
  <si>
    <t>AUTRES EQUIPEMENTS MECANIQUES SPECIAUX</t>
  </si>
  <si>
    <t>DROITS D'UTIL. DE LOGICIELS DE SIMULATION NUMERIQUE</t>
  </si>
  <si>
    <t>MACHINES 3D (IMPRIMANTES et SCANERS 3D,?) ET ACCESSOIRES</t>
  </si>
  <si>
    <t>MICROTUBES, CRYOTUBES, TUBES A USAGE UNIQUE</t>
  </si>
  <si>
    <t>MATERIEL MICROMANIPULATION CELLULES ACCESSOIRES CONSO DEDIES</t>
  </si>
  <si>
    <t>CYTOMETRIE EN FLUX ET TRI CELLULAIRE:MATERIEL ET ACCESSOIRES</t>
  </si>
  <si>
    <t>MATERIEL DE SEPARATION/PURIFICATION DES MOLECULES:REP/MAINT</t>
  </si>
  <si>
    <t>REACTIFS KITS PR LE MARQUAGE ET LA DETECTION DES PROTEINES</t>
  </si>
  <si>
    <t>COM:CONCEPTION REALISATION SITES INTERNET ET FRAIS CONNEXES</t>
  </si>
  <si>
    <t>COMMUNICATION : OBJETS PROMOTIONNELS COURANTS</t>
  </si>
  <si>
    <t>DOC.:JOURNAUX REVUES PERIODIQUES SCIENTIFIQ(ELECTRONIQ)</t>
  </si>
  <si>
    <t>DOCUMENTATION : LIVRES NON SCOLAIRES IMPRIMES</t>
  </si>
  <si>
    <t>DOC.: JOURNAUX REVUES PERIODIQUES SCIENTIFIQ(SUPPORT PAPIER)</t>
  </si>
  <si>
    <t>DOCUMENTATION : LIVRES SCOLAIRES IMPRIMES DE TOUTES MATIERES</t>
  </si>
  <si>
    <t>DOCUMENTATION : LIVRES D'OCCASION ET EPUISES</t>
  </si>
  <si>
    <t>COM.:MATERIEL EQUIPEMENTS PR MANIFESTATIONS EVENEMENTIELLES</t>
  </si>
  <si>
    <t>DOC.:DROIT ACCES BASES DE DONNEES DOCUMENTAIRES SCIENTIFIQ</t>
  </si>
  <si>
    <t>COMMUNICATION : ACHAT D'ESPACES PUBLICITAIRES</t>
  </si>
  <si>
    <t>CULTURE : SERVICES D'ANIMATION CULTURELLE</t>
  </si>
  <si>
    <t>COMMUNICATION : CONCEPTION-REALISATION AUDIOVISUELLES</t>
  </si>
  <si>
    <t>SERVICES D'INVENTAIRES SPECIFIQUES</t>
  </si>
  <si>
    <t>COM.:CONCEPTION ET REALISATION D'APPLICATIONS MOBILES ET WEB</t>
  </si>
  <si>
    <t>COMM:SERV.CONSEIL ACCOMPAGNEMENT CAMPAGNES DE COMMUNICATION</t>
  </si>
  <si>
    <t>SERVICES DE DEMENAGEMENT COURANTS</t>
  </si>
  <si>
    <t>SERVICES DE TRANSPORT FERROVIAIRE DE PERSONNES</t>
  </si>
  <si>
    <t>PEAGES AUTOROUTE ET DROITS DE STATIONNEMENT</t>
  </si>
  <si>
    <t>SERVICES TRANSPORT COLLECTIF ROUTIER ET URBAIN DE PERSONNES</t>
  </si>
  <si>
    <t>SERVICES DE TRADUCTION</t>
  </si>
  <si>
    <t>CONS.SECURITE(HORS CHANTIER)PROTECTION DES BIENS PERSONNES</t>
  </si>
  <si>
    <t>ASSURANCE RESPONSABILITE CIVILE</t>
  </si>
  <si>
    <t>ASSURANCES DE BIENS IMMOBILIERS</t>
  </si>
  <si>
    <t>ASSURANCES DU PARC VEHICULES ROUTIER</t>
  </si>
  <si>
    <t>FORMAT.ACCOMPAGNEMT METHODE DE TRAVAIL(MANAGEMT SAVOIR ETRE)</t>
  </si>
  <si>
    <t>PRESTATIONS DE SERVICES DE VOTES (URNE/ELECTRONIQUE)</t>
  </si>
  <si>
    <t>FORMATIONS D'ACCOMPAGNEMENT EN LANGUES</t>
  </si>
  <si>
    <t>AUTRES FORMATIONS D'ACCOMPAGNEMENT</t>
  </si>
  <si>
    <t>CERTIFICATION LEGALE DES COMPTES</t>
  </si>
  <si>
    <t>FORMATIONS D'ACCOMPAGNEMENT DES FONCTIONS SUPPORT ET SOUTIEN</t>
  </si>
  <si>
    <t>FORMATIONS D'ACCOMPAGNEMENT TECHNIQ ET METIERS SCIENTIFIQ</t>
  </si>
  <si>
    <t>AUDIT HYGIENE ET SECURITE</t>
  </si>
  <si>
    <t>ENQUETES</t>
  </si>
  <si>
    <t>ASSISTANCE A MAITRISE OUVRAGE(HORS BATIMENTS ET SI-TELECOM)</t>
  </si>
  <si>
    <t>SERVICES DE REVISION DE TEXTES</t>
  </si>
  <si>
    <t>SERVICES DE SONORISATION</t>
  </si>
  <si>
    <t>ETUDES A CARACTERE GENERAL ET AUTRES MISSIONS DE CONSEIL</t>
  </si>
  <si>
    <t>SERVICES DE CONSEIL ET AUDIT EN ASSURANCE</t>
  </si>
  <si>
    <t>ASSURANCES RAPATRIEMENT DES AGENTS EN MISSION</t>
  </si>
  <si>
    <t>DROITS D'UTIL. DES AUT. LOGICIELS SCIENTIFIQUES (ON PREMISE)</t>
  </si>
  <si>
    <t>PETITES FOURNITURES POUR LE STOCKAGE EXTERNE DES DONNEES</t>
  </si>
  <si>
    <t>NE PLUS UTILISER</t>
  </si>
  <si>
    <t>MAINTENANCE ET REPARATION DES EQUIPEMENTS DE TELEPHONIE</t>
  </si>
  <si>
    <t>DRTS UTILISAT DE LOG. STANDARDS DE BUREAUTIQUE (ON PREMISE)</t>
  </si>
  <si>
    <t>SUPPORT MAINTENANCE DES LOGICIELS DE DEVELOPPEMENT</t>
  </si>
  <si>
    <t>INFORMATIQUE : AUTRES MISSIONS D'ETUDES ET DE CONSEILS</t>
  </si>
  <si>
    <t>INFORMATIQUE : ASSISTANCE A MAITRISE D'?UVRE</t>
  </si>
  <si>
    <t>SUPPORT ET MAINTENANCE DES AUTRES LOGICIELS NON SCIENTIFIQUE</t>
  </si>
  <si>
    <t>DROITS D'UTILISATION DES AUTRES LOGICIELS (ON PREMISE)</t>
  </si>
  <si>
    <t>NE PLUS UTILISER - UTILISER ID.76</t>
  </si>
  <si>
    <t>IMPRIMANTES</t>
  </si>
  <si>
    <t>CONSOMMABLES POUR IMPRIMANTES</t>
  </si>
  <si>
    <t>MICRO-ORDINATEURS ET STATIONS DE TRAVAIL FIXES</t>
  </si>
  <si>
    <t>AUTRE MATERIEL INFORMATIQ PERIPHERIQ(ECRANS CLAVIERS SOURIS)</t>
  </si>
  <si>
    <t>APPAREILS DE RECEPTION ENREGISTREMENT REPRODUCTION IMAGE</t>
  </si>
  <si>
    <t>VIDEOPROJECTEURS</t>
  </si>
  <si>
    <t>PIECES DETACHEES POUR L'AUDIOVISUEL</t>
  </si>
  <si>
    <t>CONSOMMABLES PR APPAREILS DE RECEPT.ENREG. OU REPROD.IMAGE</t>
  </si>
  <si>
    <t>TELECOM:CONSO ABONNEMENTS RACCORDEMENTS TELEPHONIE FILAIRE</t>
  </si>
  <si>
    <t>TELECOM:CONSO ABONNEMENTS TELEPHONIE MOBILE (VOIX ET DATA)</t>
  </si>
  <si>
    <t>TELECOMMUNICATIONS : TERMINAUX DE TELEPHONIE MOBILE</t>
  </si>
  <si>
    <t>SERVEURS D'APPLICAT (APPLICATIFS DIVERS COMPRIS BASE DONNEE)</t>
  </si>
  <si>
    <t>INFORMATIQUE : ASSISTANCE A MAITRISE D'OUVRAGE</t>
  </si>
  <si>
    <t>APPAREILS DE PRODUCTION AUDIOVISUELLE</t>
  </si>
  <si>
    <t>LOGICIELS POUR SYSTEME ET RESEAUX : DROITS ET MAINTENANCE</t>
  </si>
  <si>
    <t>NE PLUS UTILISER - UTILISER ID.61</t>
  </si>
  <si>
    <t>EQUIP.DE TRANSM.DONNEES SANS FIL(dont bornes Wi-Fi)</t>
  </si>
  <si>
    <t>DROITS D'UTILISATION DE LOGICIELS STANDARDS DE DEVELOPPEMENT</t>
  </si>
  <si>
    <t>TELECOM:LIAISONS SPEC (FIBRES OPTIQ NOIRES LIAISONS LOUEES)</t>
  </si>
  <si>
    <t>INFORMATIQUE : AUTRES SYSTEMES DE PILOTAGE</t>
  </si>
  <si>
    <t>ORDINATEURS PORTABLES</t>
  </si>
  <si>
    <t>INFORMATIQUE : SYSTEMES DE SORTIE POUR LA REALITE VIRTUELLE</t>
  </si>
  <si>
    <t>AUTRES SERVICES INFORMAQUES</t>
  </si>
  <si>
    <t>APPAREILS DE RECEPTION ENREGISTREMENT REPRODUCTION DU SON</t>
  </si>
  <si>
    <t>DROITS UTILISATION DE LOGICIELS STANDARDS PR SYSTEME ET RESX</t>
  </si>
  <si>
    <t>DRTS UTIL. DES LOG POUR L'EDUC ET LA FORMATION (ON PREMISE)</t>
  </si>
  <si>
    <t>TABLETTES ET AUTRES APPAREILS MOBILES</t>
  </si>
  <si>
    <t>SERV INTEGRATION APPLICATIVE, PARAM ET SERVICES ASSOCIES</t>
  </si>
  <si>
    <t>CONSO PR RECEPTION DECHETS(ABSORBANTS RECIPIENTS?) DE LABO</t>
  </si>
  <si>
    <t>EPI : ACCESSOIRES DE LABORATOIRE (LUNETTES, CASQUES, ETC?)</t>
  </si>
  <si>
    <t>POSTES DE SEC MICROBIO (PSM) - HOTTES ET CONSO ASSOCIE  LABO</t>
  </si>
  <si>
    <t>TRAITEMENT AIR:REP/MAINT DES EQUIPMENTS(SALLES BLANCHES)</t>
  </si>
  <si>
    <t>ENERGIE:MATERIEL D'ALIMENTATION (ALIM., AMPLI., ONDULEURS,?)</t>
  </si>
  <si>
    <t>PHYSIQUE : AUTRES APPAREILS SPECIAUX</t>
  </si>
  <si>
    <t>ENERGIE:PILES A L'UNITE ASSEMBLAGE PIL CLASSIQ ET SPECIALES</t>
  </si>
  <si>
    <t>SPECTROMETRIE ELECTRONIQ: AUTRE MATERIEL CONSOMMABLES DEDIES</t>
  </si>
  <si>
    <t>ENERGIE:PILES ASSEMBLAGE PILES RECHARGEABLE(CLASSIQ SPECIAL)</t>
  </si>
  <si>
    <t>MICROSCOPIE ELECTRO&amp;IONIQUE:EQUIP,ACCES&amp;CONSOMMABLES SPECIFI</t>
  </si>
  <si>
    <t>SPECTROPHOTOM UV-VISIBLE:LECTEURS MICROPLAQ(SANS RADIOACTI)</t>
  </si>
  <si>
    <t>APPAREILS POUR AUTRES MESURES PHYSIQUES</t>
  </si>
  <si>
    <t>MATERIEL TRAITEMENT ET PURIF DES GAZ(COMPRESSEURS SECHEURS?)</t>
  </si>
  <si>
    <t>SPECTROMETRIE RMN : SPECTROMETRES COMPLETS</t>
  </si>
  <si>
    <t>SPECTROMETRIE RPE : SPECTROMETRES COMPLETS</t>
  </si>
  <si>
    <t>EXPE VEGETALE:PETITES FOURNITURES ET CONSOMMABLES COURANTS</t>
  </si>
  <si>
    <t>MATERIEL POUR L'HEBERGEMENT DES PETITS ANIMAUX</t>
  </si>
  <si>
    <t>NE PLUS UTILISER - UTILISER KC.15</t>
  </si>
  <si>
    <t>RATS ET LIGNEES ENTRETENUES DE RATS</t>
  </si>
  <si>
    <t>ALIMENTS COMPOSES POUR RONGEURS ET PETITS MAMMIFERES</t>
  </si>
  <si>
    <t>LITIERE</t>
  </si>
  <si>
    <t>AUTRES SERVICES D'ANALYSE MEDICALE</t>
  </si>
  <si>
    <t>PRODUITS ET CONSOMMABLES DE SOINS MEDICAUX</t>
  </si>
  <si>
    <t>AUTRES EQUIPEMENTS D'INVESTIGATION CLINIQUE</t>
  </si>
  <si>
    <t>SERVICES DE CONDUITE D'ESSAIS CLINIQUES (PHASES I A IV)</t>
  </si>
  <si>
    <t>Suivi des commandes et facturation
Nom : CHARLES  Prénom : Rachel
Tél :01-48-99-29-40
rachel.charles@crous-creteil.fr</t>
  </si>
  <si>
    <t>neuilly@toutetbon.fr ;  0184201750 ; 0642155524</t>
  </si>
  <si>
    <t>0185420227  -  TNAM SAS (TOUT &amp; BON)
12-14 Allée Lech Walesa
77185 LOGNES
www.toutetbon.fr
Demande de devis &amp; envoi des bons de commande
mlv@toutetbon.fr
Monsieur Nadir TERKI / Madame Amandine TERKI
Tél : 01 85 42 02 27</t>
  </si>
  <si>
    <t>Suivi des commandes
Nom : FLORIANE Prénom : DURANT Tél : 01.84.20.17.50
Adresse électronique où envoyer les commandes :
servicesclubneuilly@orange.fr
Suivi facturation
Nom : THIAM Prénom :HAWA
Tél : 01 75 33 17 89
Adresse électronique : ni-adm@toutetbon.fr</t>
  </si>
  <si>
    <t>A COMPLETER</t>
  </si>
  <si>
    <t>agenevieve@guillotjouani.com   -  0149637620</t>
  </si>
  <si>
    <t>TEL : 01.45.12.67.00 FAX : 01.46.86.79.67 Mail : commandescoll1.idf@sysco.com
Siret n°316 807 015 01340</t>
  </si>
  <si>
    <t>4 AVENUE JEAN MONNET 37160 DESCARTES -  02 47 91 85 85 -  Stephanie.vincent@capmonetique.com</t>
  </si>
  <si>
    <t>pta-idf-wissous-marches-publics@terreazur.fr  -  0169105543</t>
  </si>
  <si>
    <t>laurent@traiteur-guillemard.fr   ;  01 43 26 97 17</t>
  </si>
  <si>
    <t>contact@soubise-event.fr  - 0664036123; 0981777937</t>
  </si>
  <si>
    <t>L'interlocuteur du titulaire :</t>
  </si>
  <si>
    <t>L'interlocuteur du titulaire : 
    Audrey LEGARS
Tel : 01 45 10 64 01
Fax : 01 45 10 64 21
Mail : audrey.legars@derichebourg.com</t>
  </si>
  <si>
    <t>L'interlocuteur du titulaire:
Service Commerciale
Tel : 01 43 70 70 52 
Fax : 01 43 70 31 00
commercial@audacieuse.fr</t>
  </si>
  <si>
    <t>0169187733 - commercial@climascience.com</t>
  </si>
  <si>
    <t>12 rue Truillot – 94200 Ivry sur Seine : 01 45 15 29 99 sav-admin@eris-di.com</t>
  </si>
  <si>
    <t>ambtp@ambtp.com - 01 43 89 66 66</t>
  </si>
  <si>
    <t>caroline@smai-idf.fr   -  01 48 89 97 84</t>
  </si>
  <si>
    <t>info@abpsi.fr  --  01 48 83 53 54</t>
  </si>
  <si>
    <t>Contact@entreprisecrivelli.fr -  01 46 65 26 29</t>
  </si>
  <si>
    <t>lespeinturesparisiennes@orange.fr - 01 41 27 25 60</t>
  </si>
  <si>
    <t>be.peintisol@groupe-acorus.fr   -  01 60 62 36 36</t>
  </si>
  <si>
    <t>contact@lartetlebois.fr - 01 64 31 81 97</t>
  </si>
  <si>
    <t>champignysurmarne@colas.com - 01 47 06 69 40</t>
  </si>
  <si>
    <t>contact@activtp.fr -  09 67 27 34 05</t>
  </si>
  <si>
    <t>hp-services@wanadoo.fr;  0169384724</t>
  </si>
  <si>
    <t>VOIR fiche exlication sur le lien SharePoint</t>
  </si>
  <si>
    <t>dt2dir@vulcain-metal.fr  -   01 69 84 00 00</t>
  </si>
  <si>
    <t>cig.marchespublics@veolia.com  -- 01 34 07 95 00</t>
  </si>
  <si>
    <t>L'interlocuteur du titulaire : 
Service commercial
Tel : 01 49 21 20 80
Télécopie : 01 49 21 20 88
Mail : info@apoloniateam.com</t>
  </si>
  <si>
    <t>L'interlocuteur du titulaire : 
Service commercial
Tél : 06 99 56 45 21
Mail : hibs2005@outlook.fr</t>
  </si>
  <si>
    <t>conseil@oteis.fr   05 67 22 32 25</t>
  </si>
  <si>
    <t>0156242157    66  nathalie.duval@socotecsmartsolutions.fr</t>
  </si>
  <si>
    <t>contact@lbcbatiment.fr   --   01 60 10 19 19</t>
  </si>
  <si>
    <t>06 88 64 33 39 - contact@duplex-architectes.fr</t>
  </si>
  <si>
    <t>contact.egis-conseil@egis.fr</t>
  </si>
  <si>
    <t>mathieu.lucas@elior-services.fr  0685540236</t>
  </si>
  <si>
    <t>info@irian.fr   --  0164104325</t>
  </si>
  <si>
    <t>bep@balas.net  - 01 49 45 45 45</t>
  </si>
  <si>
    <t>Pascal CARRUGGI
Adresse électroniquecontact@terrazza-etancheite.com
Téléphone 0188609803</t>
  </si>
  <si>
    <t>12 rue Truillot – 94200 Ivry sur Seine  0811710056 adv@ipsi,fr</t>
  </si>
  <si>
    <t>villejuif@sapian.fr  -  01 43 75 94 44</t>
  </si>
  <si>
    <t>a.seck@life-ingenirie.com  -   0428707180</t>
  </si>
  <si>
    <t>marchespublics@mobidecor.fr  -   04 82 24 00 66</t>
  </si>
  <si>
    <t>contact@genco.pro  -  06 08 63 19 00</t>
  </si>
  <si>
    <t>contact@tinel-btp.com  -</t>
  </si>
  <si>
    <t>secretariat@crm-fermetures.com  -   01 64 21 90 70</t>
  </si>
  <si>
    <t>SINNAH Joel</t>
  </si>
  <si>
    <t>gebelmann@assystem.com -  06 31 04 81 81</t>
  </si>
  <si>
    <t>info@immersion.fr  -  05 57 54 17 01  -  05 57 54 17 00</t>
  </si>
  <si>
    <t>serviceclientbdf@europe.bd.com ;  0476683636</t>
  </si>
  <si>
    <t>Phone: +1 240-314-2600
Fax: +1 240-632-2219
Website: www.mesoscale.com</t>
  </si>
  <si>
    <t>pierre@fullcontent.com   -   01 55 25 49 92</t>
  </si>
  <si>
    <t>kast@supamonks.com   --  01 57 21 29 70 -- 0612022210</t>
  </si>
  <si>
    <t>&gt;Les BC sont passés sur la base du BPU ou sur la base des catalogues en veillant à ce que le titulaire applique le taux de remise contractuelle ; soit 25%,       &gt; l'interlocuteur pour la passation des commandes Mme Alix BRIAND,  Responsable Grands Comptes,                                   tel: 02 4049 98 34 , mail: alix@genicado-ouest.com</t>
  </si>
  <si>
    <t>nlarose@nell-associes.com  -  (0)1 77 19 34 48 ; 0664903572</t>
  </si>
  <si>
    <t>contact@apps-panel.com; 04 82 53 32 31</t>
  </si>
  <si>
    <t>c.lafon@dec-industrie.com - 02 43 21 65 50 - 06 98 93 66 72 - 02 43 39 30 78</t>
  </si>
  <si>
    <t>manuel@canevetetassocies.fr  -   06 60 22 74 16</t>
  </si>
  <si>
    <t>Xavier BERTON
Adresse électroniquetransfert@rberton.com
Téléphone 02.38.74.60.55</t>
  </si>
  <si>
    <t>fjourden@ubiqus.com  -  01 44 14 15 08</t>
  </si>
  <si>
    <t>0169741400    --   montlhery@altereo.fr</t>
  </si>
  <si>
    <t>fhoudaille@h2com.net -  01 48 01 47 13/14</t>
  </si>
  <si>
    <t>patrick.haouat@erdyn.fr</t>
  </si>
  <si>
    <t>pascale-vanderwaal@hotmail.com   -   33612313749</t>
  </si>
  <si>
    <t>Remy.laflutte@wtwco.com</t>
  </si>
  <si>
    <t>Tel :0142315857 --  0609832230</t>
  </si>
  <si>
    <t>ADMINISTRATIF@KOSMOS.FR - 0240204795</t>
  </si>
  <si>
    <t>sandy.gil@cegape.fr  --  0153299300</t>
  </si>
  <si>
    <t>Mél : mg@startx.fr / info@startx.fr
Tel : 01 46 69 00 00</t>
  </si>
  <si>
    <t>emilie.nguyen@orange.com   --  07 72 20 13 98</t>
  </si>
  <si>
    <t>Tél : 01 41 81 08 09</t>
  </si>
  <si>
    <t>contact@ino-vr.com  -   04 78 45 28 97</t>
  </si>
  <si>
    <t>sales@wimi.pro - 01 76 44 01 97</t>
  </si>
  <si>
    <t>customercare.west@evidentscientific.com  -   0184884992</t>
  </si>
  <si>
    <t>05 62 19 19 00  -   05 61 75 84 12  Gauthier.ubersfeld@anyware-services.com</t>
  </si>
  <si>
    <t>info@mbraun.de</t>
  </si>
  <si>
    <t>cb@shimadzu.fr   -   0160951010</t>
  </si>
  <si>
    <t/>
  </si>
  <si>
    <t>0160269270</t>
  </si>
  <si>
    <t>0673637740</t>
  </si>
  <si>
    <t>0662249394</t>
  </si>
  <si>
    <t>0549737475</t>
  </si>
  <si>
    <t>0516570730</t>
  </si>
  <si>
    <t>0147459003</t>
  </si>
  <si>
    <t>0144448712</t>
  </si>
  <si>
    <t>0476548781</t>
  </si>
  <si>
    <t>+31 88 756 0094   info@milabs.com</t>
  </si>
  <si>
    <t>office@neosim.ch  --  0041 76 480 02 56</t>
  </si>
  <si>
    <t>1044 N US Hwy 1 Suite 201 Jupiter, Florida 33477 - memalfarb@dyadic.com - 561-743-8333</t>
  </si>
  <si>
    <t>Pôle Achats</t>
  </si>
  <si>
    <t>Prestations de services de petit déjeuner/pause-café pour l'ensemble des sites de l'Université Paris Est-Créteil Val -de-Marne (UPEC)</t>
  </si>
  <si>
    <t>Ce marché a pour objet la fourniture de denrées alimentaires</t>
  </si>
  <si>
    <t>Fontaines à eau</t>
  </si>
  <si>
    <t>Mise à disposition, exploitation et maintenance de solutions matérielles et logicielles de reprographie, d'impression et de monétique destinées aux étudiants et lecteurs extérieurs de l'Université Paris Est Créteil Val de Marne.</t>
  </si>
  <si>
    <t>Réalisation de prestations « traiteur » pour les services de l'Université Paris-Est Créteil Val de Marne</t>
  </si>
  <si>
    <t>Lot n°1 - Petit déjeuner / pause-café département Val de Marne</t>
  </si>
  <si>
    <t>Lot n°2 - Petit déjeuner / pause-café département Seine et Marne</t>
  </si>
  <si>
    <t>Lot n°3 - Petit déjeuner / pause-café département Seine Saint Denis</t>
  </si>
  <si>
    <t>Lot n°2 Produits laitiers et B.O.F</t>
  </si>
  <si>
    <t>Lot n°3 Tous produits surgelés &amp; Viande et charcuterie (frais)</t>
  </si>
  <si>
    <t>Lot n°4 Fruits et légumes frais</t>
  </si>
  <si>
    <t>Lot n°1 Epicerie et toutes conserves</t>
  </si>
  <si>
    <t>Lot n°1 Livraison de bonbonnes d'eau et de consommables associés ainsi que la mise à disposition et la maintenance des fontaines à eau associées</t>
  </si>
  <si>
    <t>Lot n°2 Mise à disposition et maintenance de fontaines à eau raccordées à un point d'eau ainsi que de consommables associés</t>
  </si>
  <si>
    <t>Lot n°1 : Plateaux repas / Sandwiches Snacks département du Val de Marne</t>
  </si>
  <si>
    <t>Lot n°2 : Plateaux repas / Sandwiches-Snacks département de Seine et Marne</t>
  </si>
  <si>
    <t>Lot n°3 : Plateaux repas / Sandwiches-Snacks département de Seine Saint Denis</t>
  </si>
  <si>
    <t>Lot n°4 : Buffets, cocktails et repas assis</t>
  </si>
  <si>
    <t>Procédure adaptée ouverte</t>
  </si>
  <si>
    <t>Appel d'offres ouvert</t>
  </si>
  <si>
    <t>Accord-cadre</t>
  </si>
  <si>
    <t>à bons de commande sans minimum et avec maximum</t>
  </si>
  <si>
    <t>Services courants</t>
  </si>
  <si>
    <t>Fournitures courantes</t>
  </si>
  <si>
    <t>(77) Seine-et-Marne, (93) Seine-Saint-Denis, (94) Val-de-Marne</t>
  </si>
  <si>
    <t>L'ensemble des sites de l'UPEC situés principalement dans le 94, 93 et 77.</t>
  </si>
  <si>
    <t>UPEC</t>
  </si>
  <si>
    <t>Les lieux d'exécution sont les sites de l'université Paris Est Créteil Val de Marne (départements 77, 93 et 94).</t>
  </si>
  <si>
    <t>Direction du Patrimoine et du Développement Durable</t>
  </si>
  <si>
    <t>Maintenance préventive et corrective des matériels et équipements d'ascenseurs et de monte-charges des sites de l'université Paris-Est Créteil Val de Marne.</t>
  </si>
  <si>
    <t>Prestations d'entretien et nettoyage des locaux et/ou de la vitrerie de différents sites de l'Université Paris-Est Créteil Val-de-Marne.</t>
  </si>
  <si>
    <t>MISSION DE DIAGNOSTIC DES INSTALLATIONS CVC MAISON DES SCIENCES DE LENVIRONNEMENT CAMPUS CENTRE DE LUNIVERSITE PARIS-EST CRETEIL VAL-DE-MARNE</t>
  </si>
  <si>
    <t>Prestations de coordination des Systèmes de Sécurité Incendie (SSI), à réaliser par un coordinateur SSI en application des normes NFS 61.931et NFS 61.932 pendant les phases de conception, de réalisation et d'exploitation des différents bâti</t>
  </si>
  <si>
    <t>Maintenance des installations de CVC des locaux scientifiques des sites du Val-de-Marne de l'Université Paris-Est Créteil.</t>
  </si>
  <si>
    <t>RRENOVATION DE LA PASSERELLE DE LIAISON ENTRE LE PARVIS ET LE BÂTIMENT T, CAMPUS CENTRE A CRETEIL POUR LE COMPTE DE LUNIVERSITE PARIS-EST-CRETEIL VAL-DE-MARNE.</t>
  </si>
  <si>
    <t>Exploitation et maintenance de niveau 1 à 4 des compresseurs à air comprimé et des canalisations jusqu'au robinet d'arrêt des Campus de l'Université Paris-Est Créteil.</t>
  </si>
  <si>
    <t>Le présent marché est un marché de maîtrise duvre qui porte sur l'aménagement dune maison des étudiants dans le pavillon d'entrée (Pavillon 006) de la caserne Damesme à Fontainebleau (77).</t>
  </si>
  <si>
    <t>Rénovation énergétique et la mise aux normes de l'accessibilité intérieure du bâtiment principal du site de lINSPE à BONNEUIL SUR MARNE (94380)</t>
  </si>
  <si>
    <t>Le présent accord-cadre a pour objet l'entretien des espaces verts sur les différents sites de l'Université Paris-Est Créteil Val-de-Marne (UPEC) en trois lots séparés.</t>
  </si>
  <si>
    <t>Maintenance complémentaire des sorbonnes de la Maison des Sciences de l'environnement</t>
  </si>
  <si>
    <t>Maintenance préventive (conduite et entretien) et corrective (dépannage et travaux de préparation) des terrasses et toitures des différents sites de l'UPEC</t>
  </si>
  <si>
    <t>Accord-cadre de maintenance préventive systématiques (conduite et entretien) et corrective (dépannages et travaux de réparation) des barrières levantes et de leur interphonie, visiophonie, portails, portes de garage automatiques avec leur i</t>
  </si>
  <si>
    <t>Maintenance des systèmes de sécurité Incendie et petits travaux associés</t>
  </si>
  <si>
    <t>La maintenance préventive (conduite et entretien) et corrective (dépannages et travaux) de niveau 1 à 4 des équipements électromécaniques des fosses ainsi que le curage hydrodynamique des réseaux verticaux, horizontaux et des canalisation</t>
  </si>
  <si>
    <t>Le présent marché est un marché de maîtrise d'ouvré qui porte sur la création dune plateforme de Conception, Réalisation, Intégration et Test d'instrumentations Spatiales et CubeSats (CRITISC) dans le bâtiment P du Campus Centre de Créteil</t>
  </si>
  <si>
    <t>Le présent marché concerne le remplacement ou le recouvrement des parois des murs et plafonds des locaux de la zone animalerie conventionnelle. Les nouveaux revêtements devront être faciles à nettoyer et à désinfecter. Ils seront de qualité</t>
  </si>
  <si>
    <t>Le présent accord-cadre a pour objet la réalisation des travaux annuels d'entretien et de rénovation des différents bâtiments des Campus de l'Université Paris-Est Créteil Val-de-Marne</t>
  </si>
  <si>
    <t>Lot n°2 Prestation de nettoyage, de fourniture des consommables sanitaires et de vitrerie</t>
  </si>
  <si>
    <t>Lot n°3 Prestation de nettoyage, de fourniture des consommables sanitaires et équipements sanitaires et de vitrerie</t>
  </si>
  <si>
    <t>Lot n°1 Prestation de nettoyage, de fourniture des consommables sanitaires et de vitrerie</t>
  </si>
  <si>
    <t>Lot n°1 - Démolition  Gros Œuvre</t>
  </si>
  <si>
    <t>Lot n°2 - Charpente métallique</t>
  </si>
  <si>
    <t>Lot n°3   - Charpente bois</t>
  </si>
  <si>
    <t>Lot n°1</t>
  </si>
  <si>
    <t>Lot n°2 Entretien des espaces verts sur les sites de Bonneuil, Mondor et Vitry (94)</t>
  </si>
  <si>
    <t>Lot n°3 Entretien des espaces verts sur les sites de Saint-Denis et Livry-Gargan (93)</t>
  </si>
  <si>
    <t>Lot n°1 Maintenance préventive (conduite et entretien) et corrective (dépannages et travaux de réparation) des terrasses et toitures des Campus du Val-de-Marne (94)</t>
  </si>
  <si>
    <t>Lot n°2 Maintenance préventive (conduite et entretien) et corrective (dépannages et travaux de réparation) des terrasses et toitures des Campus de la Seine-et-Marne (77)</t>
  </si>
  <si>
    <t>Lot n°3 Maintenance préventive (conduite et entretien) et corrective (dépannages et travaux de réparation) des terrasses et toitures des Campus de la Seine-Saint-Denis (93).</t>
  </si>
  <si>
    <t>Lot n°2</t>
  </si>
  <si>
    <t>Lot n°1 - Maintenance préventive (conduite et entretien) et corrective (dépannages et travaux) de niveau 1 à 4 des équipements électromécaniques des fosses ainsi que le curage hydrodynamique des réseaux verticaux, horizontaux et des canalis</t>
  </si>
  <si>
    <t>Lot n°2 - Maintenance préventive (conduite et entretien) et corrective (dépannages et travaux) de niveau 1 à 4 des équipements électromécaniques des fosses ainsi que le curage hydrodynamique des réseaux verticaux, horizontaux et des canalis</t>
  </si>
  <si>
    <t>Lot n°3 - Maintenance préventive (conduite et entretien) et corrective (dépannages et travaux) de niveau 1 à 4 des équipements électromécaniques des fosses ainsi que le curage hydrodynamique des réseaux verticaux, horizontaux et des canalis</t>
  </si>
  <si>
    <t>Lot n°1 Entretien des espaces verts sur les sites de Sénart, Fontainebleau-IUT, Fontainebleau-Damesme et Torcy (77)</t>
  </si>
  <si>
    <t>Lot n°1 GROS ŒUVRE</t>
  </si>
  <si>
    <t>Lot n°6 - PEINTURE ET SOLS SOUPLES</t>
  </si>
  <si>
    <t>Lot n°8 - OCCULTATION PROTECTION SOLAIRE</t>
  </si>
  <si>
    <t>Lot n°10 - MOBILIERS FIXES</t>
  </si>
  <si>
    <t>Lot n°11 - ISOLATION ETANCHEITE BARDAGE</t>
  </si>
  <si>
    <t>Lot n°4 - OSSATURE ET MENUISERIE</t>
  </si>
  <si>
    <t>Lot n°2 PLAFONNEMENT ET CLOISONNEMENT</t>
  </si>
  <si>
    <t>Lot n°5 - VOIRIE ET RESEAUX DIVERS</t>
  </si>
  <si>
    <t>Lot n°7 - SERRURERIE ET MENUISERIES METALLIQUES</t>
  </si>
  <si>
    <t>Lot n°9  -  VITRERIE</t>
  </si>
  <si>
    <t>Marché passé sans publicité ni mise en concurrence</t>
  </si>
  <si>
    <t>Marché subséquent</t>
  </si>
  <si>
    <t>Concours ouvert</t>
  </si>
  <si>
    <t>Marché</t>
  </si>
  <si>
    <t>à bons de commande avec minimum et maximum</t>
  </si>
  <si>
    <t>à tranches</t>
  </si>
  <si>
    <t>ordinaire</t>
  </si>
  <si>
    <t>Travaux</t>
  </si>
  <si>
    <t>Prestations intellectuelles</t>
  </si>
  <si>
    <t>94000,77200, 93203, 93190, 94861</t>
  </si>
  <si>
    <t>Université Paris-Est Créteil, Campus centre, Créteil.</t>
  </si>
  <si>
    <t>Les sites de l'université Paris-Est Créteil (départements 77, 93 et 94)</t>
  </si>
  <si>
    <t>Les sites de l'université Paris-Est Créteil (département 94).</t>
  </si>
  <si>
    <t>Université Paris-Est Créteil, Campus centre Créteil, 61 avenue du Général de Gaulle, 94000 Créteil.</t>
  </si>
  <si>
    <t>Les sites de l'université Paris-Est Créteil Val-de-Marne (départements 77, 93 et 94).</t>
  </si>
  <si>
    <t>Campus Damesme Fontainebleau
Université Paris Est Créteil Val de Marne
6 Pl. Georges Clemenceau
77300 Fontainebleau
France
3.3 Autres</t>
  </si>
  <si>
    <t>(94) Val-de-Marne</t>
  </si>
  <si>
    <t>Lot 1 : Sites de lUPEC situés dans le 77
Lot 2 : Sites de lUPEC situés dans le 94
Lot 3 : Sites de lUPEC situés dans le 93</t>
  </si>
  <si>
    <t>61 avenue du Général de Gaulle 94010 Créteil</t>
  </si>
  <si>
    <t>Les sites de l'université Paris-Est Créteil Val de Marne (départements 77, 93 et 94) dont la liste figure en annexe 1 du cahier des clauses administratives part</t>
  </si>
  <si>
    <t>Les sites de l'Université Paris-Est Créteil Val de Marne (départements 77, 93 et 94) sont indiqués en annexe du Cahier des Clauses Techniques Particulière</t>
  </si>
  <si>
    <t>Les sites de l'université Paris-Est Créteil Val de Marne (départements 77, 93 et 94) dont la
liste figure en annexe 1 du cahier des clauses administratives part</t>
  </si>
  <si>
    <t>Campus Henri Mondor  Bâtiment BRB
8, rue du Général Sarrail
94000 CRETEIL</t>
  </si>
  <si>
    <t>L'adresse des différents Campus du pouvoir adjudicateur concernés sont indiquées dans l'annexe A au présent Cahier des Clauses Administratives Particulières.</t>
  </si>
  <si>
    <t>Achat d'un équipement SPS (Spark Plasma Sintering) en environnement boîte à gants ainsi que les prestations associées</t>
  </si>
  <si>
    <t>Le présent accord-cadre a pour objet la mise en uvre du projet écoconstruction et numérique et plus particulièrement son volet numérique (acquisition de matériels et prestations de services numériques).</t>
  </si>
  <si>
    <t>Lot n°5 réalisation de simulateurs support à la formation des métiers de la construction</t>
  </si>
  <si>
    <t>Lot n°7 acquisition de SCAN 3D</t>
  </si>
  <si>
    <t>Les lieux d'exécution sont les sites de l'université Paris-Est Créteil Val de Marne (départements 77, 93 et 94) susceptibles d'évoluer en cours d'exécution du m</t>
  </si>
  <si>
    <t>Achat d'un équipement : Cytomètre en flux multiparamétrique alliant cytométrie conventionnelle et spectrale.</t>
  </si>
  <si>
    <t>Achat de Kit de dosage V-PLEX SARS-CoV-2</t>
  </si>
  <si>
    <t>Procédure avec négociation</t>
  </si>
  <si>
    <t>Le présent marché a pour objet a pour objet la conception et la réalisation d'un e-magazine pour lUPEC.</t>
  </si>
  <si>
    <t>Réalisation de films scientifiques d'animation pédagogiques</t>
  </si>
  <si>
    <t>La réalisation d'un inventaire physique tournant des biens mobiliers et du patrimoine immobilier situés dans le périmètre de fonctionnement de l'Université Paris-est Créteil.</t>
  </si>
  <si>
    <t>La fourniture d'objets promotionnels et la création de deux sites d'achats en ligne, destinés aux services et composantes (achats groupés) et aux étudiants et personnels (achats individuels ou au détail en ligne) de l'Université PARIS-EST C</t>
  </si>
  <si>
    <t>Tournage et montage de vidéos pédagogiques utilisant la simulation en santé</t>
  </si>
  <si>
    <t>Le présent marché porte sur la réalisation dune application mobile collaborative inclusive et pédagogique dans le cadre du projet CookiNUM.</t>
  </si>
  <si>
    <t>GESTION ABONNEMENTS PÉRIODIQUES SCIENTIFIQUE ET GÉNÉRALISTE</t>
  </si>
  <si>
    <t>Vidéos destinées à l'enseignement en ligne de la faculté de médecine de l'UPEC</t>
  </si>
  <si>
    <t>Refonte du site internet et Intranet de l'Institut d'administration des entreprises (IAE) de l'UPEC</t>
  </si>
  <si>
    <t>Accompagnement stratégie média et communication de crise</t>
  </si>
  <si>
    <t>Pas d'allotissement</t>
  </si>
  <si>
    <t>Procédure adaptée restreinte</t>
  </si>
  <si>
    <t>à bons de commande avec maximum</t>
  </si>
  <si>
    <t>Fournitures courantes et services</t>
  </si>
  <si>
    <t>(75) Paris, (77) Seine-et-Marne, (78) Yvelines, (91) Essonne, (92) Hauts-de-Seine</t>
  </si>
  <si>
    <t>Les prestations sont réalisées au sein de lUPEC et au sein ses différents sites dans les départements 94, 77 et 93.</t>
  </si>
  <si>
    <t>Les sites de l'Université Paris-Est Créteil (UPEC) dont la liste figure en annexe 1 du présent CCP.</t>
  </si>
  <si>
    <t>Le marché s'exécutera dans le studio vidéo du centre de simulation STUDIOSIM de lUPEC.</t>
  </si>
  <si>
    <t>Le site de l'IAE UPEC ou dans les locaux du titulaire selon le besoin.</t>
  </si>
  <si>
    <t>Le lieux d'exécution est le site de l'université Paris-Est Créteil Val de Marne (départements 94) susceptible d'évoluer en cours d'exécution.</t>
  </si>
  <si>
    <t>Réaliser diverses prestations de service de déménagement et de stockage en garde-meubles, pour l'ensemble des sites de l'Université Paris-Est Créteil Val-de-Marne, au fur et à mesure de leurs besoins, en accompagnement d'opérations de trav</t>
  </si>
  <si>
    <t>MISSION DE CONTROLE DES RACCORDEMENTS DASSAINISSEMENT AUX RESEAUX DE COLLECTE SUR DES BATIMENTS DE LUNIVERSITE PARIS-EST CRETEIL VAL-DE-MARNE.</t>
  </si>
  <si>
    <t>Réalisation de sondages dans le cadre d'enquêtes d'insertion professionnelle des diplômés de l'UPEC</t>
  </si>
  <si>
    <t>Services linguistiques (prestations de transcription, de rédaction de comptes rendus d'instances, de traduction et de copy-editing)</t>
  </si>
  <si>
    <t>FORMATION DES PERSONNELS PORTANT SUR LENCADREMENT DEQUIPES ET LENTRETIEN PROFESSIONNEL</t>
  </si>
  <si>
    <t>Mission dévaluation externe du programme écoconstruction et numérique</t>
  </si>
  <si>
    <t>Le présent marché a pour objet la réalisation de prestations d'assistance fonctionnelle et de réalisation d'opérations financières et/ou comptables diverses en lien avec le système d'information comptable et financier de lUPEC.</t>
  </si>
  <si>
    <t>Assurance Responsabilité civile, Dommages aux biens et Assistance Rapatriement</t>
  </si>
  <si>
    <t>Lot n°1 Services de transcription [(rédaction de comptes rendus des instances et transcription de tout support (vidéo, audio, )]</t>
  </si>
  <si>
    <t>Lot n°2 Services de traduction de documents (administratif, scientifique, académique)</t>
  </si>
  <si>
    <t>Lot n°1 - Cycle de formations aux techniques d'encadrement dans la fonction publique d'Etat (enseignement supérieur)</t>
  </si>
  <si>
    <t>Lot n°2 - Formation à l'entretien professionnel à destination des agents et des encadrants</t>
  </si>
  <si>
    <t>Lot n°3 - Droits et obligations de l'encadrant de la fonction publique d'Etat</t>
  </si>
  <si>
    <t>Lot n°1 - Dommages aux biens mobiliers et immobiliers</t>
  </si>
  <si>
    <t>Lot n°2 -  Responsabilité civile et risques annexes	66516400-4</t>
  </si>
  <si>
    <t>Lot n°3 - Assistance Rapatriement</t>
  </si>
  <si>
    <t>Les prestations s'exécuteront en région Ile de France.
Elles sont susceptibles d'être exécutées dans tous les locaux des centres de formations et membres du con</t>
  </si>
  <si>
    <t>Les prestations sont exécutées à distance ou sur site à l'Université Paris-Est Créteil en fonction des besoins exprimés lUPEC.</t>
  </si>
  <si>
    <t>94,93,77</t>
  </si>
  <si>
    <t>ACHATS RESAH- CENTRALE D'ACHATS</t>
  </si>
  <si>
    <t>ACHATS DIVERS MARCHÉS SUBSÉQUENTS- RESAH</t>
  </si>
  <si>
    <t>Le présent marché a pour objet l'achat dune solution permettant d'assurer une cartographie dynamique des compétences, expertises, axes de recherche, projets, des chercheurs, laboratoires de recherche et des plateformes technologiques de l</t>
  </si>
  <si>
    <t>Fourniture, intégration et maintenance de matériels et de logiciels de solutions de téléphonie et prestations associée</t>
  </si>
  <si>
    <t>Achat d'automates de prêt et des prestations associées pour les bibliothèques du Service commun de la documentation (SCD) de l'Université Paris-Est Créteil</t>
  </si>
  <si>
    <t>CANUT-CENTRALE D'ACHATS- MATERIELS BUREAUTIQUES NEUFS</t>
  </si>
  <si>
    <t>Achat d'un statif de microscope confocal à « spinning disk » et de l'informatique dédiée</t>
  </si>
  <si>
    <t>Le présent marché a pour objet l'acquisition d'un logiciel de gestion des dossiers médicaux, de télétransmission, des visio-consultations et d'agendas partagés du futur centre de santé de lUPEC. Il devra notamment permettre la gestion : -</t>
  </si>
  <si>
    <t>Maintenance des sites Internet et Intranet de l'Université Paris-Est Créteil (UPEC) et prestations annexes</t>
  </si>
  <si>
    <t>Prestations de services spécialisées en technologies de l'information et de la communication pour l'Université Paris Est Créteil</t>
  </si>
  <si>
    <t>Acquisition outil de gestion dématérialisée de l'offre de formation</t>
  </si>
  <si>
    <t>Maintenance et droit d'usage du progiciel e-Connection pour la gestion des présences et absences de tous les personnels BIATSS de l'UPEC</t>
  </si>
  <si>
    <t>Souscription de licences de logiciels, de support et de gestion Red Hat ou équivalent et réalisation de 
prestations de formation, d’expertise, de services et d’assistance technique associées</t>
  </si>
  <si>
    <t>PRESTATIONS CYBERSECURITE-ORANGE CYBERDÉFENSE</t>
  </si>
  <si>
    <t>SOLUTIONS DELL TECHNOLOGIES INFRASTRUCTURES INFORMATIQUES</t>
  </si>
  <si>
    <t>SOLUTIONS D’INFRASTRUCTURES TELEPHONIQUES MULTIMARQUES</t>
  </si>
  <si>
    <t>Lot n°1 - Fourniture, intégration et maintien en condition opérationnelle de composants matériels et logiciels sur les plateformes de téléphonie existantes</t>
  </si>
  <si>
    <t>Lot n°2 - Fourniture de postes et accessoires téléphoniques, sur les sites de lUPEC</t>
  </si>
  <si>
    <t>Lot n°2 acquisition / location d'ordinateurs</t>
  </si>
  <si>
    <t>Lot n°3 Acquisition / location de casques VR</t>
  </si>
  <si>
    <t>Lot n°1 réalisation de vidéos 360° de présentation des métiers de la construction</t>
  </si>
  <si>
    <t>CANUT-CENTRALE D'ACHATS-ADHESION</t>
  </si>
  <si>
    <t>CANUT-LOT7 FOURNITURE DE MATERIELS INFORMATIQUES DIVERS</t>
  </si>
  <si>
    <t>Lot n°2 Management de projets</t>
  </si>
  <si>
    <t>Lot n°4 infrastructure et production</t>
  </si>
  <si>
    <t>Lot n°6 Sécurité</t>
  </si>
  <si>
    <t>ACQUISITION OUTIL GESTION DEMAT DE L'OFFRE DE FORMATION</t>
  </si>
  <si>
    <t>Lot1 : Solutions compatibles Mac OS et/ou IOS et leurs extensions</t>
  </si>
  <si>
    <t>Lot n°3 : Stations de travail fixes et portables et leurs extensions</t>
  </si>
  <si>
    <t>Lot n°5 : Compléments et évolutions de solutions d’infrastructures</t>
  </si>
  <si>
    <t>Lot n°2 : Postes de travail fixes et portables et leurs extensions</t>
  </si>
  <si>
    <t>Centrale d'achat RESAH</t>
  </si>
  <si>
    <t>Centrale d'achat CANUT</t>
  </si>
  <si>
    <t>Centrale d'achat AMUE</t>
  </si>
  <si>
    <t>Achat Centrale d'achat</t>
  </si>
  <si>
    <t>à marchés subséquents sans minimum et avec maximum</t>
  </si>
  <si>
    <t>Laboratoire Gly-CRRET, Faculté des Sciences et Technologie, Université Paris Est Créteil,
Bâtiment P1 niveau 4,
61 av du gal de Gaulle 94010 Créteil Cedex,</t>
  </si>
  <si>
    <t>Les lieux d'exécution sont les sites de l'université Paris-Est Créteil Val de Marne (départements 77, 93 et 94) susceptibles d'évoluer en cours d'exécution.</t>
  </si>
  <si>
    <t>Université Paris-Est Créteil
61 av du Général de Gaulle 
94000 CRETEIL</t>
  </si>
  <si>
    <t>ACHATS CENTRALE D'ACHAT - UNIHA</t>
  </si>
  <si>
    <t>EQUIPEMENTS DE LABO DE BIOLOGIE - DONT PSM</t>
  </si>
  <si>
    <t>Centrale d'achat UNIAHA</t>
  </si>
  <si>
    <t>Le présent marché a pour objet l'achat et l'installation dune boîte à gants multi-utilisateurs neuve</t>
  </si>
  <si>
    <t>Le présent marché a pour objet l'acquisition dune SFE-SFC-MS (extraction et chromatographie supercritiques et spectromètre de masse) neuve.</t>
  </si>
  <si>
    <t>Achat Spectromètre RPE de paillasse et ondes continues</t>
  </si>
  <si>
    <t>L'achat d'un système multimodal d'imagerie du petit animal</t>
  </si>
  <si>
    <t>Faculté de Santé de Créteil,
8 rue du Général Sarrail,
94010 CRETEIL</t>
  </si>
  <si>
    <t>Achat d'un simulateur haute fidélité de poumon néonatal avec son logiciel d'exploitation</t>
  </si>
  <si>
    <t>Evaluation de la faisabilité de production de deux vaccins pour le VRI (CD40.HPV et CD40.HIV5pep) en utilisant la technologie C1 de production de lignées cellulaires à base de champignons</t>
  </si>
  <si>
    <t>ACHAT MATERIEL MEDICAL ET SIMULATEUR - ECOS</t>
  </si>
  <si>
    <t>62 avenue du Général de Gaulle 94010 Créteil</t>
  </si>
  <si>
    <t>Maarintie 3, 02150 Espoo, Finland</t>
  </si>
  <si>
    <t>Lot n°1 Campus André Boulle et Saint-Simon</t>
  </si>
  <si>
    <t>Prestations de protection des biens et des personnes, de sécurité incendie, de secours à victime et dapplication du règlement intérieur de lUniversité Paris-Est Créteil Val-de-Marne.</t>
  </si>
  <si>
    <t>Traitement contre les nuisibles (désinsectisation, dératisation/ rongeurs, dépigeonnisation) sur les différents sites de luniversité Paris-Est Créteil.</t>
  </si>
  <si>
    <t>Lot n°1 CVC</t>
  </si>
  <si>
    <t>Les sites de luniversité Paris-Est Créteil Val-de-Marne (départements 77, 93 et 94).</t>
  </si>
  <si>
    <t>Université Paris Est Créteil et locaux du titulaire si besoin.</t>
  </si>
  <si>
    <t>LOT1Travaux gros œuvre</t>
  </si>
  <si>
    <t>Lot 7 : Travaux annuels de serrurerie, métallerie et menuiseries métalliques des différents sites de l’université Paris-Est Créteil Val-de-Marne</t>
  </si>
  <si>
    <t>Lot 8 : Travaux annuels d’occultation et protection solaire pour les différents sites de l’université Paris-Est Créteil Val-de-Marne</t>
  </si>
  <si>
    <t>Lot 11 : Travaux annuels d’isolation, étanchéité et bardage extérieurs pour différents sites de l’université</t>
  </si>
  <si>
    <t>Lot 6 : Travaux annuels de peinture et sols souples pour différents sites de l’université Paris-Est Créteil Val-de-Marne</t>
  </si>
  <si>
    <t>Lot 4 : Travaux annuels d’ossature et de menuiserie pour différents sites de
l’université Paris-Est Créteil Val de Marne</t>
  </si>
  <si>
    <t>Lot 5 : Travaux annuels de voirie et réseaux divers (VRD) pour différents sites de l’université Paris-Est Créteil Val-de-Marne</t>
  </si>
  <si>
    <t>LOT2 Travaux de doublage plfonnage flocage</t>
  </si>
  <si>
    <t>Stations de travail fixes et portables et leurs extensions</t>
  </si>
  <si>
    <t>Achats UGAP (centrale d'achats)</t>
  </si>
  <si>
    <t>Travaux de rénovation des installations de plomberie des Campus de l’Université Paris Est Créteil Val de Marne</t>
  </si>
  <si>
    <t>Travaux de rénovation des installations électriques des Campus de l’Université Paris Est Créteil Val de Marne</t>
  </si>
  <si>
    <t>Travaux de rénovation des installations chauffage, ventilation, climatisation (CVC) des Campus de l’Université Paris Est Créteil Val de Marne</t>
  </si>
  <si>
    <t>Fourniture, livraison, installation et mise en service d’équipement audiovisuel</t>
  </si>
  <si>
    <t>Fourniture de matériel de quincaillerie, d’équipement de bâtiment, de produits d’hygiène et de vêtements professionnels -Matériel de plomberie et sanitaire</t>
  </si>
  <si>
    <t>Fourniture de matériel de quincaillerie, d’équipement de bâtiment, de produits d’hygiène et de vêtements professionnels- Peinture et outillage associé</t>
  </si>
  <si>
    <t>Fourniture de matériel de quincaillerie, d’équipement de bâtiment, de produits d’hygiène et de vêtements professionnels - Matériel d’électricité</t>
  </si>
  <si>
    <t>Fourniture de matériel de quincaillerie, d’équipement de bâtiment, de produits d’hygiène et de vêtements professionnels-Matériel de menuiserie</t>
  </si>
  <si>
    <t>Fourniture de matériel de quincaillerie, d’équipement de bâtiment, de produits d’hygiène et de vêtements professionnels- Quincaillerie</t>
  </si>
  <si>
    <t>Maintenance des installations de CVC  des campus du Val de Marne</t>
  </si>
  <si>
    <t>Maintenance des toitures de différents sites</t>
  </si>
  <si>
    <t>Maintenance et curage des canalisations</t>
  </si>
  <si>
    <t>Maintenance des portes et barrières levantes e automatiques</t>
  </si>
  <si>
    <t>Maintenance des systèmes de sécurité incendie</t>
  </si>
  <si>
    <t>Fourniture et acheminement de gaz naturel et services associés (UGAP)</t>
  </si>
  <si>
    <t>Lot 3 : Travaux annuels de désamiantage pour différents bâtiments de l’université Paris-Est Créteil Val-de-Marne</t>
  </si>
  <si>
    <t>Travaux annuel d'entretien et de rénovation - Mobilier fixe</t>
  </si>
  <si>
    <t>Maintenance  des postes HTBT</t>
  </si>
  <si>
    <t>Travaux de remplacement système SSI</t>
  </si>
  <si>
    <t>Maintenance des ascenseurs (DAE)</t>
  </si>
  <si>
    <t>Prestations de traiteur</t>
  </si>
  <si>
    <t>Fourniture de papier blanc</t>
  </si>
  <si>
    <t>Fourniture de papier couleur</t>
  </si>
  <si>
    <t>Fourniture de carburant, de prestations de lavage, de péage et de stationnement</t>
  </si>
  <si>
    <t>Gestion des impressions et copies pour les BU et salles de travail informatiques en libre accès</t>
  </si>
  <si>
    <t>Petites fournitures de bureau</t>
  </si>
  <si>
    <t>Fournitures de bureau, enveloppes</t>
  </si>
  <si>
    <t>Petites fournitures de bureau selon BPU chemises, sous-chemises, boîtes archives</t>
  </si>
  <si>
    <t>COPIEURS- SOLUTION IMPRESSION-SOLIMP 4</t>
  </si>
  <si>
    <t>Publications en série électroniques isolées ou en bouquet et bases de données factuelles ou bibliographiques en ligne, françaises et étrangères</t>
  </si>
  <si>
    <t>Périodiques édités en France ou à l’étranger imprimés ou couplés avec une version électronique</t>
  </si>
  <si>
    <t>Fournitures de livres scolaires de langue française de toutes disciplines et leur(s) matériel(s) d’accompagnement sur tout support pouvant être vendu(s) séparément</t>
  </si>
  <si>
    <t>Fournitures d'ouvrages de langue française de toutes disciplines, présentées sous forme de livres brochés ou reliés (reliure d'éditeur), hors livres scolaires</t>
  </si>
  <si>
    <t>Fourniture d’ouvrages ouvrages de langue étrangère (hors français) de toutes disciplines, présentées sous forme de livres brochés ou reliés (reliure d'éditeur)</t>
  </si>
  <si>
    <t>Convention groupement de commandes base de données</t>
  </si>
  <si>
    <t>Fourniture de titres de transport</t>
  </si>
  <si>
    <t>Processus dématérialisé de gestion des missions (voyage et hébergement)</t>
  </si>
  <si>
    <t>Assurance automobile</t>
  </si>
  <si>
    <t>Solution de vote dématérialisée par internet</t>
  </si>
  <si>
    <t>Accompagnement managérial projet ERASME</t>
  </si>
  <si>
    <t>Certification des comptes annuels et missions connexes</t>
  </si>
  <si>
    <t>Mission d'accompagnement managérial - projet ERASME</t>
  </si>
  <si>
    <t>Service linguistiques</t>
  </si>
  <si>
    <t>MAINTENANCE DU MATÉRIEL NEXION 2000 MODEL P</t>
  </si>
  <si>
    <t>Cartes multiservice étudiants et étiquettes</t>
  </si>
  <si>
    <t>Fourniture installation hébergement dans le cloud et maintenance du système d’information documentaire du SCD</t>
  </si>
  <si>
    <t>Imprimantes</t>
  </si>
  <si>
    <t>Consommables d’impression</t>
  </si>
  <si>
    <t>Maintenance d’un logiciel de gestion de paie</t>
  </si>
  <si>
    <t>Logiciels Fourniture de produits Microsoft</t>
  </si>
  <si>
    <t>Logiciels RED HAT</t>
  </si>
  <si>
    <t>Postes de travail fixes avec leurs extensions</t>
  </si>
  <si>
    <t>Postes de travail portables avec leurs extensions</t>
  </si>
  <si>
    <t>Solutions compatibles MAC OS et ou IOS et leurs extensions</t>
  </si>
  <si>
    <t>Reprise de la solution CONTRATECH</t>
  </si>
  <si>
    <t>Fourniture de services et d’abonnements pour la téléphonie fixe sur support RNIS et Trunk SIP.</t>
  </si>
  <si>
    <t>Service de fourniture et abonnement pour la téléphonie mobile</t>
  </si>
  <si>
    <t>Fourniture de services et d’abonnements pour terminaux fixes analogiques.</t>
  </si>
  <si>
    <t>Fourniture de services et d’abonnements pour l’envoi et la gestion de campagnes SMS en nombre.</t>
  </si>
  <si>
    <t>Adhésion à la plateforme e-attestations</t>
  </si>
  <si>
    <t>Fourniture et livraison en matériel audiovisuel professionnel</t>
  </si>
  <si>
    <t>Logiciel ADOBE</t>
  </si>
  <si>
    <t>Oracle_Lot_1</t>
  </si>
  <si>
    <t>Oracle_Lot_2</t>
  </si>
  <si>
    <t>AMUE-CNRS -achats d'instruments scientifiques</t>
  </si>
  <si>
    <t>L’ACCORD CADRE RESAH N° 2021-046-001</t>
  </si>
  <si>
    <t>Maintenance préventive et corrective onduleurs</t>
  </si>
  <si>
    <t>Renouvellement du contrat de maintenance de l’équipement UPLC-IMS-Q-TOF pour la plateforme PRAMMICS pour une durée de 4 années</t>
  </si>
  <si>
    <t>Achat d’un spectromètre de perte d’énergie des électrons (EELS) ainsi que des prestations associées et, le cas échéant, la maintenance</t>
  </si>
  <si>
    <t>Fourniture de deux microscopes électroniques à balayage</t>
  </si>
  <si>
    <t>Achat d'appareil de gravimétrique de sorption SPS et Vsorp de
ProUmid</t>
  </si>
  <si>
    <t>"type de marché</t>
  </si>
  <si>
    <t>BC</t>
  </si>
  <si>
    <t>Misen en concurrence préabale nécessaire Titulaires du LOT Via le Kit MS
PEINTISOL  
1 bis rue du coq gaulois   77170 BRIE COMTE ROBERT  Courriel : peintisol@groupe-acorus.fr  Tél :  01.60.62.36.36 – FAX 01.60.62.36.39  
 LES PEINTURES PARISIENNES SASU 
7 rue du Moulin des Bruyères  92400 COURBEVOIE  Courriel : lespeinturesparisiennes@orange.fr  Tél :  01 41 27 25 60  
 PEINTURES PARIS SUD S.A  
6, avenue de la République  91560 CROSNE Courriel : ppssa@wanadoo.fr  
Tél : 01 69 48 18 84</t>
  </si>
  <si>
    <t>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t>
  </si>
  <si>
    <t>Misen en concurrence préabale nécessaire Titulaires du LOT Via le Kit MS     
PREMYS  
110 avenue Gabriel Péri 
94240 L’HAY-LES-HAMEAUX 
Courriel : genieriledefrance@premys-colas.com  
Tél : 01 46 65 26 29   
SAS TERIDEAL - SEGEX  
4, boulevard Arago  91320 Wissous  
Mail : ialves@terideal.fr   
Tél : 01 69 81 18 00 / Fax : 01 69 81 48 47   
WIG France Entreprises SAS 
Pôle Industriel Toul Europe  175, rue Marie Marvingt  
54200 TOUL Courriel : etudes@wigfrance.fr  
Tel : 03 83 64 84 64 – Fax : 03 83 64 85 45</t>
  </si>
  <si>
    <t>Accès direct  catalogue ugap.fr (création identifiant par le pôle achat public UPEC)</t>
  </si>
  <si>
    <t>Misen en concurrence préabale nécessaire Titulaires du LOT Via le Kit MS</t>
  </si>
  <si>
    <t>Armaury Chamfrault - Technicien SAV ; Audrey ELVIRA - Responsable adm des ventes ; Tél. : 01 69 59 26 26 ;Fax : 01 69 59 26 27; Mail :jbzanivan@videosynergie.com ; jerome@videosynergie.com</t>
  </si>
  <si>
    <t>&gt; Les BC sont passés sur la base du BPU ou sur la base des catalogues en veillant à ce que le titulaire applique le taux de remise contractuelle ; soit 35%    &gt; Toute commande &lt; à 100 € HT ne sera pas traitée par la société                                                                &gt; les commandes sont envoyés par mail: nordest.office@inapa.fr                                                 &gt; l'interlocutrice pour la passation des commandes: Madame LEJEAU , Tél : 01 34 21 38 99</t>
  </si>
  <si>
    <t>voir les documents du marché</t>
  </si>
  <si>
    <t>&gt;Interdiction des commandes inf. à100€ ht
&gt;Commandes par téléphone au 0 825 09 08 07 ou par mail Aurelie.schmitt@lyreco.com
&gt;BCA est disponible dans Sharepoont et dans l'INTRA
&gt;Les interlocutrices sont Mesdames Aurélie SCHMITT et Maud GIRARDIN
Mail : Aurelie.schmitt@lyreco.com
Madame Aurélie SCHMITT est la commerciale sédentaire grands comptes publics dédiée à l’UPEC au 03 27 23 28 57</t>
  </si>
  <si>
    <t>&gt;   Les commandes d’enveloppes passées sur la base du bordereau de prix unitaires en priorité ou sur la base du  catalogue en veillant à ce que le titulaire applique le taux de remise contractuel soit 76%.                         &gt; Les interlocutrices sont L’interlocutrice est Madame Marie-France SEBTI
marie.france.sebti@fiducial.net
Tél : 06 34 07 61 90
Assistante commerciale Madame Farida EL YAHTITI
Farida.el.yahtiti@fiducial.net
Tél : 01 41 97 35 30</t>
  </si>
  <si>
    <t>&gt;  Les commandes de chemises, sous chemises et de boîtes archives passés sur la bases du lot n°3 sont à passer exclusivement auprès du titulaire de ce lot ENTREPRISE ADAPTEE L’EA                                         &gt;  pas de commande sur catalogue                               &gt; les commandes sont faites par courrier ou par téléphone au 04 74 80 69 96   M. Jean MORAND   (en son absence M. BRUNET)  priselea@orange.fr</t>
  </si>
  <si>
    <t>Via vos identifiants sur la plateforme de KYOCERA</t>
  </si>
  <si>
    <t>Passation des commandes : 
 L’interlocuteur commercial :
Monsieur Guillaume ALBIENTZ
Tél : 01 40 96 45 68 (ligne directe) ou 01 40 96 47 00 (standard)
Télécopie : 01 40 96 45 78
galbientz@fr.ebsco.com
 L’interlocuteur chargé de clientèle :
Madame Inès BERNARD
Tél : 01 40 96 47 67 (ligne directe) ou 01 40 96 47 00 (standard)
Télécopie : 01 40 96 45 70
ibernard@ebsco.com</t>
  </si>
  <si>
    <t>Véronique DELAUDE 
  01 64 73 52 66
 Mobile : 06 78 01 21 83
 veronique.delaude@librairie-ecosphere.com
Anne-Marie ARNAL
 01 64 73 52 67 
 anne-marie.arnal@librairie-ecosphere.com</t>
  </si>
  <si>
    <t>Sur le site de Travel Planet</t>
  </si>
  <si>
    <t>Mise en place d'une gestion dématérielisée des titres de transport et hébérgement</t>
  </si>
  <si>
    <t>Thierry Boué – Commercial grands comptes, E-mail : adv-paris,cit@koesio.com; thierry.boue@koesio.com; 16 / 18 Rue Panicale, 78320 LA VERRIERE; Tel : 01 30 16 24 80, 06 88 46 39 10</t>
  </si>
  <si>
    <t>11 Rue de Paris – 95270 Viarmes
Tel: 01 34 09 29 50 / Fax: 01 34 09 30 18
Mail : lpheurley@esi-France.fr</t>
  </si>
  <si>
    <t>microsoft-lot1@fr.crayon.com</t>
  </si>
  <si>
    <t>Voir la DSI</t>
  </si>
  <si>
    <t>Voir le PAP</t>
  </si>
  <si>
    <t>15, allée du Clos des Charmes, 77090 – Collégien; Tel : 01 75 43 40 06 / Fax : 01 75 43 40 07; Mail : guillaume.hunout@octalino.com et en copie: marches@octalino.com</t>
  </si>
  <si>
    <t>11, rue Jules César, 75012 – Paris; Tel : 01 43 43 57 38 / Fax : 01 43 41 39 21; Mail : b2b@objectif-bastille.com</t>
  </si>
  <si>
    <t>Demande  devis/envoi BC:  
commande-adobe@academicsoftware.fr
01 87 65 37 90 (devis, commandes…)
01 87 65 39 14 (support)</t>
  </si>
  <si>
    <t>Tristan Zivkovic Assistant Commercial Resah tzivkovic@aviti.fr 04 11 93 15 47 
Centre de service national : 02 53 59 59 00</t>
  </si>
  <si>
    <t>gouvernance.resah@orange.com 
alain.nateau@orange.com</t>
  </si>
  <si>
    <t>_</t>
  </si>
  <si>
    <t>Mise en conurrence préalable obligatoire (voir PAP)</t>
  </si>
  <si>
    <t>Francis MODINA
ADV-CANUT@esi-france.fr
04 78 05 67 13 / 06 74 39 03 87</t>
  </si>
  <si>
    <t>mylena.blineau@thermofisher.com</t>
  </si>
  <si>
    <t>medicalem@medicalem.com</t>
  </si>
  <si>
    <t>Procédure formalisée</t>
  </si>
  <si>
    <t>Procédure adaptée</t>
  </si>
  <si>
    <t>Achat sur centrale d'achat (UGAP)</t>
  </si>
  <si>
    <t>Procédure adaptée (DAE)</t>
  </si>
  <si>
    <t>Marché de maintenance</t>
  </si>
  <si>
    <t>Convention de recherche (RENATER)</t>
  </si>
  <si>
    <t>Convention de recherche</t>
  </si>
  <si>
    <t>Procédure négociée</t>
  </si>
  <si>
    <t>Tous les sites de l'UPEC sauf marché(s) réservé(s) ou limité(s) à certains services particuliers. Contacter le Pôle achats dans le doute.</t>
  </si>
  <si>
    <t>Lien accès documents contractuels</t>
  </si>
  <si>
    <t>Dératisation/désinsectisation tous sites -Forfait</t>
  </si>
  <si>
    <t>En cours,(estimé à la mi mars)</t>
  </si>
  <si>
    <t>Forfait et BDC</t>
  </si>
  <si>
    <t>MH.CARLIER@EPISAVEURS.FR  -  0149776161</t>
  </si>
  <si>
    <t>0145107351</t>
  </si>
  <si>
    <t>Mail : j.sinnah@force12.fr</t>
  </si>
  <si>
    <t>serviceclients@portis.fr /Ingénieur vommercial florent.capicchioni@portis.fr 06 03 00 15 12</t>
  </si>
  <si>
    <t>f.robert@bruker-axs.fr; 0160959000</t>
  </si>
  <si>
    <t xml:space="preserve"> </t>
  </si>
  <si>
    <t>Prestations de petits déjeuners</t>
  </si>
  <si>
    <t>Location de fontaines à eau et fourniture de consommables</t>
  </si>
  <si>
    <t>Fourniture d’objets promotionnels</t>
  </si>
  <si>
    <t>📑 TABLEAU DE SUIVI DES MARCHÉS PUBLICS</t>
  </si>
  <si>
    <t>CATÉGORIES DE MARCHÉS</t>
  </si>
  <si>
    <t>Feuille</t>
  </si>
  <si>
    <t>Nb marchés</t>
  </si>
  <si>
    <t>Approvisionnements généraux</t>
  </si>
  <si>
    <t>📦 APPRO. GÉNÉRAUX</t>
  </si>
  <si>
    <t>Bâtiments &amp; Travaux</t>
  </si>
  <si>
    <t>🏗️ BÂTIMENTS &amp; TRAVAUX</t>
  </si>
  <si>
    <t>Expérimentation animale</t>
  </si>
  <si>
    <t>🐁 EXPÉRIMENTATION</t>
  </si>
  <si>
    <t>Mécanique &amp; Atelier</t>
  </si>
  <si>
    <t>⚙️ MÉCANIQUE &amp; ATELIER</t>
  </si>
  <si>
    <t>Chimie &amp; Biologie</t>
  </si>
  <si>
    <t>🧪 CHIMIE &amp; BIOLOGIE</t>
  </si>
  <si>
    <t>Communication &amp; Culture</t>
  </si>
  <si>
    <t>📣 COMMUNICATION &amp; CULTURE</t>
  </si>
  <si>
    <t>Déplacements &amp; Logistique</t>
  </si>
  <si>
    <t>✈️ DÉPLACEMENTS &amp; LOGIST.</t>
  </si>
  <si>
    <t>Études, Conseils &amp; RH</t>
  </si>
  <si>
    <t>📋 ÉTUDES, CONSEILS &amp; RH</t>
  </si>
  <si>
    <t>Informatique &amp; Audiovisuel</t>
  </si>
  <si>
    <t>💻 INFORMATIQUE &amp; AUDIO.</t>
  </si>
  <si>
    <t>Hygiène &amp; Sécurité</t>
  </si>
  <si>
    <t>🛡️ HYGIÈNE &amp; SÉCURITÉ</t>
  </si>
  <si>
    <t>Instruments scientifiques</t>
  </si>
  <si>
    <t>🔬 INSTRUMENTS SCIENT.</t>
  </si>
  <si>
    <t>Santé &amp; Médical</t>
  </si>
  <si>
    <t>🏥 SANTÉ &amp; MÉDICAL</t>
  </si>
  <si>
    <t>TOTAL</t>
  </si>
  <si>
    <t>12 catégories</t>
  </si>
  <si>
    <t>Catégorie</t>
  </si>
  <si>
    <t>Notification (début)</t>
  </si>
  <si>
    <t>N° tiers fournisseur</t>
  </si>
  <si>
    <t>Libellé nomenclature</t>
  </si>
  <si>
    <t>4600002940</t>
  </si>
  <si>
    <t>2000000</t>
  </si>
  <si>
    <t>56</t>
  </si>
  <si>
    <t>4600002963</t>
  </si>
  <si>
    <t>0</t>
  </si>
  <si>
    <t>9182</t>
  </si>
  <si>
    <t>4600003036</t>
  </si>
  <si>
    <t>134300</t>
  </si>
  <si>
    <t>1745</t>
  </si>
  <si>
    <t>4600003040</t>
  </si>
  <si>
    <t>10000</t>
  </si>
  <si>
    <t>12917</t>
  </si>
  <si>
    <t>4600003044</t>
  </si>
  <si>
    <t>50000</t>
  </si>
  <si>
    <t>4600003048</t>
  </si>
  <si>
    <t>4600003052</t>
  </si>
  <si>
    <t>4600003391</t>
  </si>
  <si>
    <t>100000</t>
  </si>
  <si>
    <t>13823</t>
  </si>
  <si>
    <t>4600003392</t>
  </si>
  <si>
    <t>200000</t>
  </si>
  <si>
    <t>4600003399</t>
  </si>
  <si>
    <t>30000</t>
  </si>
  <si>
    <t>4600003400</t>
  </si>
  <si>
    <t>130000</t>
  </si>
  <si>
    <t>4600003407</t>
  </si>
  <si>
    <t>4600003408</t>
  </si>
  <si>
    <t>230000</t>
  </si>
  <si>
    <t>4600003415</t>
  </si>
  <si>
    <t>300000</t>
  </si>
  <si>
    <t>10201</t>
  </si>
  <si>
    <t>4600003416</t>
  </si>
  <si>
    <t>600000</t>
  </si>
  <si>
    <t>4600003423</t>
  </si>
  <si>
    <t>13824</t>
  </si>
  <si>
    <t>4600003424</t>
  </si>
  <si>
    <t>4600003468</t>
  </si>
  <si>
    <t>160000</t>
  </si>
  <si>
    <t>4</t>
  </si>
  <si>
    <t>4600003472</t>
  </si>
  <si>
    <t>4600003476</t>
  </si>
  <si>
    <t>250000</t>
  </si>
  <si>
    <t>54</t>
  </si>
  <si>
    <t>4600003477</t>
  </si>
  <si>
    <t>4600003482</t>
  </si>
  <si>
    <t>180000</t>
  </si>
  <si>
    <t>14191</t>
  </si>
  <si>
    <t>4600003531</t>
  </si>
  <si>
    <t>90000</t>
  </si>
  <si>
    <t>14347</t>
  </si>
  <si>
    <t>4600003532</t>
  </si>
  <si>
    <t>4600003535</t>
  </si>
  <si>
    <t>60000</t>
  </si>
  <si>
    <t>634</t>
  </si>
  <si>
    <t>4600003536</t>
  </si>
  <si>
    <t>4600003539</t>
  </si>
  <si>
    <t>190000</t>
  </si>
  <si>
    <t>14348</t>
  </si>
  <si>
    <t>4600003540</t>
  </si>
  <si>
    <t>4600003543</t>
  </si>
  <si>
    <t>1150</t>
  </si>
  <si>
    <t>4600003544</t>
  </si>
  <si>
    <t>4600003547</t>
  </si>
  <si>
    <t>73</t>
  </si>
  <si>
    <t>4600003548</t>
  </si>
  <si>
    <t>4600003727</t>
  </si>
  <si>
    <t>1588</t>
  </si>
  <si>
    <t>4600003795</t>
  </si>
  <si>
    <t>594</t>
  </si>
  <si>
    <t>700000</t>
  </si>
  <si>
    <t>4600003816</t>
  </si>
  <si>
    <t>10847</t>
  </si>
  <si>
    <t>4600003817</t>
  </si>
  <si>
    <t>4600003820</t>
  </si>
  <si>
    <t>10836</t>
  </si>
  <si>
    <t>4600003821</t>
  </si>
  <si>
    <t>20000</t>
  </si>
  <si>
    <t>4600004146</t>
  </si>
  <si>
    <t>429</t>
  </si>
  <si>
    <t>4600004147</t>
  </si>
  <si>
    <t>4600004148</t>
  </si>
  <si>
    <t>4600004205</t>
  </si>
  <si>
    <t>8620000</t>
  </si>
  <si>
    <t>4600004276</t>
  </si>
  <si>
    <t>224000</t>
  </si>
  <si>
    <t>18094</t>
  </si>
  <si>
    <t>4600004290</t>
  </si>
  <si>
    <t>400000</t>
  </si>
  <si>
    <t>4600004291</t>
  </si>
  <si>
    <t>4600004292</t>
  </si>
  <si>
    <t>40000</t>
  </si>
  <si>
    <t>4600004316</t>
  </si>
  <si>
    <t>18377</t>
  </si>
  <si>
    <t>4600004354</t>
  </si>
  <si>
    <t>240000</t>
  </si>
  <si>
    <t>4600004355</t>
  </si>
  <si>
    <t>1240000</t>
  </si>
  <si>
    <t>4600004356</t>
  </si>
  <si>
    <t>344000</t>
  </si>
  <si>
    <t>19176</t>
  </si>
  <si>
    <t>4600004358</t>
  </si>
  <si>
    <t>800000</t>
  </si>
  <si>
    <t>4600004413</t>
  </si>
  <si>
    <t>1000000</t>
  </si>
  <si>
    <t>4600004415</t>
  </si>
  <si>
    <t>4600004425</t>
  </si>
  <si>
    <t>4000000</t>
  </si>
  <si>
    <t>19608</t>
  </si>
  <si>
    <t>4600004463</t>
  </si>
  <si>
    <t>270000</t>
  </si>
  <si>
    <t>4600004468</t>
  </si>
  <si>
    <t>2786</t>
  </si>
  <si>
    <t>4600004469</t>
  </si>
  <si>
    <t>80000</t>
  </si>
  <si>
    <t>4600004470</t>
  </si>
  <si>
    <t>11000</t>
  </si>
  <si>
    <t>4600004471</t>
  </si>
  <si>
    <t>225000</t>
  </si>
  <si>
    <t>4600004472</t>
  </si>
  <si>
    <t>450000</t>
  </si>
  <si>
    <t>4600004473</t>
  </si>
  <si>
    <t>15437</t>
  </si>
  <si>
    <t>4600004474</t>
  </si>
  <si>
    <t>4600004478</t>
  </si>
  <si>
    <t>4600004479</t>
  </si>
  <si>
    <t>5500</t>
  </si>
  <si>
    <t>6214</t>
  </si>
  <si>
    <t>4600002824</t>
  </si>
  <si>
    <t>11638</t>
  </si>
  <si>
    <t>4600002895</t>
  </si>
  <si>
    <t>1842</t>
  </si>
  <si>
    <t>4600002925</t>
  </si>
  <si>
    <t>8963</t>
  </si>
  <si>
    <t>4600002929</t>
  </si>
  <si>
    <t>12576</t>
  </si>
  <si>
    <t>4600002953</t>
  </si>
  <si>
    <t>12734</t>
  </si>
  <si>
    <t>4600002980</t>
  </si>
  <si>
    <t>12927</t>
  </si>
  <si>
    <t>4600002988</t>
  </si>
  <si>
    <t>4600003000</t>
  </si>
  <si>
    <t>9401</t>
  </si>
  <si>
    <t>4600003004</t>
  </si>
  <si>
    <t>4600003080</t>
  </si>
  <si>
    <t>15000</t>
  </si>
  <si>
    <t>9601</t>
  </si>
  <si>
    <t>4600003084</t>
  </si>
  <si>
    <t>35632.02</t>
  </si>
  <si>
    <t>2161</t>
  </si>
  <si>
    <t>4600003088</t>
  </si>
  <si>
    <t>38000</t>
  </si>
  <si>
    <t>4600003110</t>
  </si>
  <si>
    <t>311157.56</t>
  </si>
  <si>
    <t>5562</t>
  </si>
  <si>
    <t>4600003114</t>
  </si>
  <si>
    <t>571975.56</t>
  </si>
  <si>
    <t>4600003118</t>
  </si>
  <si>
    <t>15561.33</t>
  </si>
  <si>
    <t>8416</t>
  </si>
  <si>
    <t>4600003126</t>
  </si>
  <si>
    <t>60202.84</t>
  </si>
  <si>
    <t>13</t>
  </si>
  <si>
    <t>4600003130</t>
  </si>
  <si>
    <t>4600003138</t>
  </si>
  <si>
    <t>150000</t>
  </si>
  <si>
    <t>4600003146</t>
  </si>
  <si>
    <t>82050.92</t>
  </si>
  <si>
    <t>13241</t>
  </si>
  <si>
    <t>4600003150</t>
  </si>
  <si>
    <t>4600003154</t>
  </si>
  <si>
    <t>25397.7</t>
  </si>
  <si>
    <t>4600003158</t>
  </si>
  <si>
    <t>4600003162</t>
  </si>
  <si>
    <t>22447.2</t>
  </si>
  <si>
    <t>4600003166</t>
  </si>
  <si>
    <t>4600003220</t>
  </si>
  <si>
    <t>73528.9</t>
  </si>
  <si>
    <t>13385</t>
  </si>
  <si>
    <t>4600003224</t>
  </si>
  <si>
    <t>4600003228</t>
  </si>
  <si>
    <t>42571.24</t>
  </si>
  <si>
    <t>13384</t>
  </si>
  <si>
    <t>4600003237</t>
  </si>
  <si>
    <t>13171</t>
  </si>
  <si>
    <t>4600003241</t>
  </si>
  <si>
    <t>11846</t>
  </si>
  <si>
    <t>4600003245</t>
  </si>
  <si>
    <t>2170</t>
  </si>
  <si>
    <t>4600003251</t>
  </si>
  <si>
    <t>6834</t>
  </si>
  <si>
    <t>4600003255</t>
  </si>
  <si>
    <t>4600003259</t>
  </si>
  <si>
    <t>13408</t>
  </si>
  <si>
    <t>4600003261</t>
  </si>
  <si>
    <t>13391</t>
  </si>
  <si>
    <t>4600003263</t>
  </si>
  <si>
    <t>4600003268</t>
  </si>
  <si>
    <t>13436</t>
  </si>
  <si>
    <t>4600003272</t>
  </si>
  <si>
    <t>13472</t>
  </si>
  <si>
    <t>4600003276</t>
  </si>
  <si>
    <t>56000</t>
  </si>
  <si>
    <t>13431</t>
  </si>
  <si>
    <t>4600003306</t>
  </si>
  <si>
    <t>13551</t>
  </si>
  <si>
    <t>4600003376</t>
  </si>
  <si>
    <t>8813</t>
  </si>
  <si>
    <t>4600003384</t>
  </si>
  <si>
    <t>1633</t>
  </si>
  <si>
    <t>4600003388</t>
  </si>
  <si>
    <t>13849</t>
  </si>
  <si>
    <t>4600003429</t>
  </si>
  <si>
    <t>44815</t>
  </si>
  <si>
    <t>51</t>
  </si>
  <si>
    <t>4600003432</t>
  </si>
  <si>
    <t>52000</t>
  </si>
  <si>
    <t>4600003689</t>
  </si>
  <si>
    <t>30190</t>
  </si>
  <si>
    <t>4600003690</t>
  </si>
  <si>
    <t>4600003693</t>
  </si>
  <si>
    <t>4600003694</t>
  </si>
  <si>
    <t>4600003700</t>
  </si>
  <si>
    <t>242027.18</t>
  </si>
  <si>
    <t>1025</t>
  </si>
  <si>
    <t>4600003704</t>
  </si>
  <si>
    <t>4600003708</t>
  </si>
  <si>
    <t>4600003712</t>
  </si>
  <si>
    <t>4600003713</t>
  </si>
  <si>
    <t>4600003716</t>
  </si>
  <si>
    <t>1108</t>
  </si>
  <si>
    <t>4600003720</t>
  </si>
  <si>
    <t>4600003721</t>
  </si>
  <si>
    <t>4600003801</t>
  </si>
  <si>
    <t>2451</t>
  </si>
  <si>
    <t>4600003863</t>
  </si>
  <si>
    <t>750000</t>
  </si>
  <si>
    <t>15477</t>
  </si>
  <si>
    <t>4600003864</t>
  </si>
  <si>
    <t>4600003865</t>
  </si>
  <si>
    <t>4600003867</t>
  </si>
  <si>
    <t>320000</t>
  </si>
  <si>
    <t>5607</t>
  </si>
  <si>
    <t>4600003868</t>
  </si>
  <si>
    <t>124000</t>
  </si>
  <si>
    <t>4600003869</t>
  </si>
  <si>
    <t>236000</t>
  </si>
  <si>
    <t>4600003871</t>
  </si>
  <si>
    <t>120000</t>
  </si>
  <si>
    <t>5727</t>
  </si>
  <si>
    <t>4600003872</t>
  </si>
  <si>
    <t>4600003875</t>
  </si>
  <si>
    <t>5450000</t>
  </si>
  <si>
    <t>10457</t>
  </si>
  <si>
    <t>4600003876</t>
  </si>
  <si>
    <t>4600003877</t>
  </si>
  <si>
    <t>4600003879</t>
  </si>
  <si>
    <t>140000</t>
  </si>
  <si>
    <t>5841</t>
  </si>
  <si>
    <t>4600003880</t>
  </si>
  <si>
    <t>4600003881</t>
  </si>
  <si>
    <t>144200</t>
  </si>
  <si>
    <t>4600003883</t>
  </si>
  <si>
    <t>15487</t>
  </si>
  <si>
    <t>4600003884</t>
  </si>
  <si>
    <t>4600003885</t>
  </si>
  <si>
    <t>455367</t>
  </si>
  <si>
    <t>4600003887</t>
  </si>
  <si>
    <t>44</t>
  </si>
  <si>
    <t>4600003888</t>
  </si>
  <si>
    <t>280000</t>
  </si>
  <si>
    <t>4600003891</t>
  </si>
  <si>
    <t>1111986.22</t>
  </si>
  <si>
    <t>36</t>
  </si>
  <si>
    <t>4600003895</t>
  </si>
  <si>
    <t>4600003899</t>
  </si>
  <si>
    <t>645990.11</t>
  </si>
  <si>
    <t>171</t>
  </si>
  <si>
    <t>4600003903</t>
  </si>
  <si>
    <t>15479</t>
  </si>
  <si>
    <t>4600003907</t>
  </si>
  <si>
    <t>950000</t>
  </si>
  <si>
    <t>3025</t>
  </si>
  <si>
    <t>4600003911</t>
  </si>
  <si>
    <t>5728</t>
  </si>
  <si>
    <t>4600003913</t>
  </si>
  <si>
    <t>4600003915</t>
  </si>
  <si>
    <t>5200000</t>
  </si>
  <si>
    <t>4600003916</t>
  </si>
  <si>
    <t>4600003917</t>
  </si>
  <si>
    <t>4600003919</t>
  </si>
  <si>
    <t>2768</t>
  </si>
  <si>
    <t>4600003920</t>
  </si>
  <si>
    <t>4600003921</t>
  </si>
  <si>
    <t>227000</t>
  </si>
  <si>
    <t>4600003923</t>
  </si>
  <si>
    <t>13218</t>
  </si>
  <si>
    <t>4600003924</t>
  </si>
  <si>
    <t>4600003925</t>
  </si>
  <si>
    <t>4600003929</t>
  </si>
  <si>
    <t>520000</t>
  </si>
  <si>
    <t>13138</t>
  </si>
  <si>
    <t>4600003939</t>
  </si>
  <si>
    <t>15484</t>
  </si>
  <si>
    <t>4600003976</t>
  </si>
  <si>
    <t>3000000</t>
  </si>
  <si>
    <t>6</t>
  </si>
  <si>
    <t>4600003982</t>
  </si>
  <si>
    <t>15728</t>
  </si>
  <si>
    <t>4600004003</t>
  </si>
  <si>
    <t>1529</t>
  </si>
  <si>
    <t>4600004010</t>
  </si>
  <si>
    <t>15992</t>
  </si>
  <si>
    <t>4600004012</t>
  </si>
  <si>
    <t>4600004013</t>
  </si>
  <si>
    <t>4600004014</t>
  </si>
  <si>
    <t>4600004016</t>
  </si>
  <si>
    <t>16001</t>
  </si>
  <si>
    <t>4600004017</t>
  </si>
  <si>
    <t>68371.94</t>
  </si>
  <si>
    <t>4600004020</t>
  </si>
  <si>
    <t>4600004021</t>
  </si>
  <si>
    <t>4600004022</t>
  </si>
  <si>
    <t>4600004036</t>
  </si>
  <si>
    <t>123</t>
  </si>
  <si>
    <t>4600004042</t>
  </si>
  <si>
    <t>1468</t>
  </si>
  <si>
    <t>4600004045</t>
  </si>
  <si>
    <t>156850.2</t>
  </si>
  <si>
    <t>4600004046</t>
  </si>
  <si>
    <t>4600004047</t>
  </si>
  <si>
    <t>4600004055</t>
  </si>
  <si>
    <t>4600004056</t>
  </si>
  <si>
    <t>4600004057</t>
  </si>
  <si>
    <t>4600004061</t>
  </si>
  <si>
    <t>4600004062</t>
  </si>
  <si>
    <t>4600004063</t>
  </si>
  <si>
    <t>4600004069</t>
  </si>
  <si>
    <t>4600004070</t>
  </si>
  <si>
    <t>4600004071</t>
  </si>
  <si>
    <t>4600004086</t>
  </si>
  <si>
    <t>13751</t>
  </si>
  <si>
    <t>4600004087</t>
  </si>
  <si>
    <t>4600004090</t>
  </si>
  <si>
    <t>70000</t>
  </si>
  <si>
    <t>4600004091</t>
  </si>
  <si>
    <t>4600004093</t>
  </si>
  <si>
    <t>16437</t>
  </si>
  <si>
    <t>4600004094</t>
  </si>
  <si>
    <t>4600004095</t>
  </si>
  <si>
    <t>4600004096</t>
  </si>
  <si>
    <t>4600004098</t>
  </si>
  <si>
    <t>4600004099</t>
  </si>
  <si>
    <t>4600004112</t>
  </si>
  <si>
    <t>16421</t>
  </si>
  <si>
    <t>4600004193</t>
  </si>
  <si>
    <t>4600004207</t>
  </si>
  <si>
    <t>32</t>
  </si>
  <si>
    <t>4600004208</t>
  </si>
  <si>
    <t>2100000</t>
  </si>
  <si>
    <t>1467</t>
  </si>
  <si>
    <t>4600004211</t>
  </si>
  <si>
    <t>4600004212</t>
  </si>
  <si>
    <t>350000</t>
  </si>
  <si>
    <t>11496</t>
  </si>
  <si>
    <t>4600004213</t>
  </si>
  <si>
    <t>17264</t>
  </si>
  <si>
    <t>4600004214</t>
  </si>
  <si>
    <t>4600004217</t>
  </si>
  <si>
    <t>1800000</t>
  </si>
  <si>
    <t>4312</t>
  </si>
  <si>
    <t>4600004220</t>
  </si>
  <si>
    <t>17104</t>
  </si>
  <si>
    <t>4600004221</t>
  </si>
  <si>
    <t>480000</t>
  </si>
  <si>
    <t>3297</t>
  </si>
  <si>
    <t>4600004222</t>
  </si>
  <si>
    <t>17432</t>
  </si>
  <si>
    <t>4600004223</t>
  </si>
  <si>
    <t>17441</t>
  </si>
  <si>
    <t>4600004224</t>
  </si>
  <si>
    <t>17406</t>
  </si>
  <si>
    <t>4600004225</t>
  </si>
  <si>
    <t>4600004226</t>
  </si>
  <si>
    <t>17408</t>
  </si>
  <si>
    <t>4600004228</t>
  </si>
  <si>
    <t>137000</t>
  </si>
  <si>
    <t>4600004231</t>
  </si>
  <si>
    <t>4600004232</t>
  </si>
  <si>
    <t>4600004236</t>
  </si>
  <si>
    <t>4600004237</t>
  </si>
  <si>
    <t>4600004243</t>
  </si>
  <si>
    <t>4600004244</t>
  </si>
  <si>
    <t>4600004245</t>
  </si>
  <si>
    <t>2396954.61</t>
  </si>
  <si>
    <t>4600004248</t>
  </si>
  <si>
    <t>22418351.95</t>
  </si>
  <si>
    <t>17682</t>
  </si>
  <si>
    <t>4600004249</t>
  </si>
  <si>
    <t>294000</t>
  </si>
  <si>
    <t>17683</t>
  </si>
  <si>
    <t>4600004251</t>
  </si>
  <si>
    <t>4049746</t>
  </si>
  <si>
    <t>17521</t>
  </si>
  <si>
    <t>4600004256</t>
  </si>
  <si>
    <t>7300.8</t>
  </si>
  <si>
    <t>4600004257</t>
  </si>
  <si>
    <t>21994678.17</t>
  </si>
  <si>
    <t>17197</t>
  </si>
  <si>
    <t>4600004261</t>
  </si>
  <si>
    <t>5000000</t>
  </si>
  <si>
    <t>4600004262</t>
  </si>
  <si>
    <t>4600004263</t>
  </si>
  <si>
    <t>4600004265</t>
  </si>
  <si>
    <t>44800</t>
  </si>
  <si>
    <t>4600004266</t>
  </si>
  <si>
    <t>4600004267</t>
  </si>
  <si>
    <t>4600004269</t>
  </si>
  <si>
    <t>2317716.03</t>
  </si>
  <si>
    <t>4600004279</t>
  </si>
  <si>
    <t>152054.61</t>
  </si>
  <si>
    <t>4600004280</t>
  </si>
  <si>
    <t>151798.36</t>
  </si>
  <si>
    <t>4600004285</t>
  </si>
  <si>
    <t>1754328.49</t>
  </si>
  <si>
    <t>4600004286</t>
  </si>
  <si>
    <t>266857.92</t>
  </si>
  <si>
    <t>18115</t>
  </si>
  <si>
    <t>4600004287</t>
  </si>
  <si>
    <t>1779.04</t>
  </si>
  <si>
    <t>4600004288</t>
  </si>
  <si>
    <t>224435.96</t>
  </si>
  <si>
    <t>18114</t>
  </si>
  <si>
    <t>4600004289</t>
  </si>
  <si>
    <t>7288019.4</t>
  </si>
  <si>
    <t>4600004295</t>
  </si>
  <si>
    <t>14771.28</t>
  </si>
  <si>
    <t>18176</t>
  </si>
  <si>
    <t>4600004296</t>
  </si>
  <si>
    <t>4600004297</t>
  </si>
  <si>
    <t>850000</t>
  </si>
  <si>
    <t>1843</t>
  </si>
  <si>
    <t>4600004314</t>
  </si>
  <si>
    <t>69457.44</t>
  </si>
  <si>
    <t>4600004322</t>
  </si>
  <si>
    <t>47300</t>
  </si>
  <si>
    <t>18443</t>
  </si>
  <si>
    <t>4600004323</t>
  </si>
  <si>
    <t>18441</t>
  </si>
  <si>
    <t>4600004326</t>
  </si>
  <si>
    <t>4600004327</t>
  </si>
  <si>
    <t>18611</t>
  </si>
  <si>
    <t>4600004328</t>
  </si>
  <si>
    <t>799999</t>
  </si>
  <si>
    <t>4600004329</t>
  </si>
  <si>
    <t>249779.94</t>
  </si>
  <si>
    <t>4600004331</t>
  </si>
  <si>
    <t>103000</t>
  </si>
  <si>
    <t>4600004338</t>
  </si>
  <si>
    <t>25380</t>
  </si>
  <si>
    <t>18837</t>
  </si>
  <si>
    <t>4600004342</t>
  </si>
  <si>
    <t>112000</t>
  </si>
  <si>
    <t>4600004349</t>
  </si>
  <si>
    <t>1235544.8</t>
  </si>
  <si>
    <t>19043</t>
  </si>
  <si>
    <t>4600004350</t>
  </si>
  <si>
    <t>18998</t>
  </si>
  <si>
    <t>4600004351</t>
  </si>
  <si>
    <t>11662</t>
  </si>
  <si>
    <t>4600004374</t>
  </si>
  <si>
    <t>19241</t>
  </si>
  <si>
    <t>4600004375</t>
  </si>
  <si>
    <t>4600004376</t>
  </si>
  <si>
    <t>4600004406</t>
  </si>
  <si>
    <t>56096</t>
  </si>
  <si>
    <t>13300</t>
  </si>
  <si>
    <t>4600004411</t>
  </si>
  <si>
    <t>10000000</t>
  </si>
  <si>
    <t>19050</t>
  </si>
  <si>
    <t>4600004412</t>
  </si>
  <si>
    <t>19541</t>
  </si>
  <si>
    <t>4600004421</t>
  </si>
  <si>
    <t>89279.8</t>
  </si>
  <si>
    <t>19663</t>
  </si>
  <si>
    <t>4600004422</t>
  </si>
  <si>
    <t>32412</t>
  </si>
  <si>
    <t>19664</t>
  </si>
  <si>
    <t>4600004423</t>
  </si>
  <si>
    <t>9056.4</t>
  </si>
  <si>
    <t>4600004427</t>
  </si>
  <si>
    <t>95360</t>
  </si>
  <si>
    <t>2041</t>
  </si>
  <si>
    <t>4600004451</t>
  </si>
  <si>
    <t>500000</t>
  </si>
  <si>
    <t>4600004452</t>
  </si>
  <si>
    <t>19801</t>
  </si>
  <si>
    <t>4600004454</t>
  </si>
  <si>
    <t>19943</t>
  </si>
  <si>
    <t>4600004455</t>
  </si>
  <si>
    <t>4600004456</t>
  </si>
  <si>
    <t>4600004464</t>
  </si>
  <si>
    <t>147403</t>
  </si>
  <si>
    <t>20222</t>
  </si>
  <si>
    <t>4600004466</t>
  </si>
  <si>
    <t>297186.62</t>
  </si>
  <si>
    <t>4600004480</t>
  </si>
  <si>
    <t>11167</t>
  </si>
  <si>
    <t>4600004481</t>
  </si>
  <si>
    <t>1500000</t>
  </si>
  <si>
    <t>4600004482</t>
  </si>
  <si>
    <t>4600004483</t>
  </si>
  <si>
    <t>11853</t>
  </si>
  <si>
    <t>4600004484</t>
  </si>
  <si>
    <t>4600004486</t>
  </si>
  <si>
    <t>20030</t>
  </si>
  <si>
    <t>4600004487</t>
  </si>
  <si>
    <t>20443</t>
  </si>
  <si>
    <t>4600004488</t>
  </si>
  <si>
    <t>1200000</t>
  </si>
  <si>
    <t>4600004489</t>
  </si>
  <si>
    <t>4600004494</t>
  </si>
  <si>
    <t>4600004496</t>
  </si>
  <si>
    <t>4600004498</t>
  </si>
  <si>
    <t>9366</t>
  </si>
  <si>
    <t>4600004499</t>
  </si>
  <si>
    <t>20446</t>
  </si>
  <si>
    <t>4600004516</t>
  </si>
  <si>
    <t>20504</t>
  </si>
  <si>
    <t>4600004517</t>
  </si>
  <si>
    <t>4600004519</t>
  </si>
  <si>
    <t>4600004520</t>
  </si>
  <si>
    <t>20444</t>
  </si>
  <si>
    <t>4600004521</t>
  </si>
  <si>
    <t>4600004523</t>
  </si>
  <si>
    <t>4600004524</t>
  </si>
  <si>
    <t>4600004525</t>
  </si>
  <si>
    <t>4600004526</t>
  </si>
  <si>
    <t>20445</t>
  </si>
  <si>
    <t>4600004532</t>
  </si>
  <si>
    <t>Location de copieurs noir et blanc et couleurs</t>
  </si>
  <si>
    <t>Commercial
M. Benoît CANU
Tel : 08.92.35.05.58
Port : 06.45.14.12.24
bcanu@tidf.toshiba.fr
SAV
Tel : 08.25.12.01.23
cdeconso@tidf.toshiba.fr
Livraison et facturation
Mme Sandra DOS SANTOS
01.79.86.12.22
sdossantos@tidf.toshiba.fr</t>
  </si>
  <si>
    <t>Location d’une solution d’impression UFR de médecine</t>
  </si>
  <si>
    <t>Voir fiches explicatives sur l’intranet</t>
  </si>
  <si>
    <t>Location copieurs repro CMC</t>
  </si>
  <si>
    <t>Fourniture de matériel de peinture et outillage associé</t>
  </si>
  <si>
    <t>Commercial de terrain :
M. Patrice LEUDIERE
Tel : 06 85 20 04 02
pleudiere@yahoo.fr</t>
  </si>
  <si>
    <t>Maintenance des ascenseurs</t>
  </si>
  <si>
    <t>Collecte des déchets</t>
  </si>
  <si>
    <t>Gardiennage des locaux</t>
  </si>
  <si>
    <t>Nettoyage des locaux Campus Centre</t>
  </si>
  <si>
    <t>Maintenance des compresseurs à air comprimé</t>
  </si>
  <si>
    <t>Entretien des espaces verts</t>
  </si>
  <si>
    <t>Misions de coordination SSI</t>
  </si>
  <si>
    <t>Electricité approvisionnement gros électricité C1 ou C2</t>
  </si>
  <si>
    <t>Vérifications installations électriques et d’éclairage</t>
  </si>
  <si>
    <t>Mme. Marielle BERNAR</t>
  </si>
  <si>
    <t>Tél : 02 40 49 98 34
alix@genicado-ouest.com</t>
  </si>
  <si>
    <t>PRAMMICS échantilloneur de fraction soluble de l’aérosol</t>
  </si>
  <si>
    <t>Prestations de service en assurances</t>
  </si>
  <si>
    <t>Logiciels scientifiques</t>
  </si>
  <si>
    <t>Maintenance curative du parc PABX et fourniture de terminaux téléphoniques</t>
  </si>
  <si>
    <t>Logiciels ADOBE</t>
  </si>
  <si>
    <t>Licences ORACLE</t>
  </si>
  <si>
    <t>Misen en concurrence préabale nécessaire Titulaires du LOT Via le Kit MS
LES ATELIERS DE REIMS 
136 rue Léon Faucher  51100 REIMS  
Courriel : contact@lesateliersdereims.com  Tél : 03 26 48 42 43  
Entreprise CRIVELLI 
32 avenue Carnot  93140 Bondy 
Courriel : contact@entreprisecrivelli.fr  Tél : 01.48.47.48.74 
L’ART ET LE BOIS   
8, Avenue de la Libération 77830 PAMFOU Courriel : lartetlebois@seux.biz  TEL : 01.64.31.81.97 FAX : 01.64.31.86.34</t>
  </si>
  <si>
    <t>Misen en concurrence préabale nécessaire Titulaires du LOT Via le Kit MS
ACTIV TP 
Allée de la Ferme  91330 YERRES Courriel : contact@activtp.fr  Tél : 09 67 27 34 05   
COLAS
13 rue Benoît Frachon  
94 500 CHAMPIGNY SUR MARNE   Courriel :francoisxavier.fournier@colas.com    Tél : 01.47.06.69.40 
 S.A.S VTMTP
13 avenue Descartes  94450 LIMEIL-BREVANNES  Courriel : etudes@vtmtp.fr   Tél : 01 45 69 29 30</t>
  </si>
  <si>
    <t>Voir la DRV et la DSI</t>
  </si>
  <si>
    <t>I</t>
  </si>
  <si>
    <t>B</t>
  </si>
  <si>
    <t>L</t>
  </si>
  <si>
    <t>K</t>
  </si>
  <si>
    <t>N</t>
  </si>
  <si>
    <t>BÂTIMENTS &amp; TRAVAUX</t>
  </si>
  <si>
    <t>CHIMIE &amp; BIOLOGIE</t>
  </si>
  <si>
    <t>N + G</t>
  </si>
  <si>
    <t>COMMUNICATION &amp; CULTURE</t>
  </si>
  <si>
    <t>DÉPLACEMENTS &amp; LOGISTIQUE</t>
  </si>
  <si>
    <t>D + F</t>
  </si>
  <si>
    <t>ÉTUDES, CONSEILS &amp; RH</t>
  </si>
  <si>
    <t>EXPÉRIMENTATION</t>
  </si>
  <si>
    <t>INSTRUMENTS SCIENTIFIQUES</t>
  </si>
  <si>
    <t>📖 GUIDE POUR LA COMMUNAUTÉ FINANCIÈRE</t>
  </si>
  <si>
    <t>🔑 Colonnes essentielles pour vos commandes</t>
  </si>
  <si>
    <t>▸ Ligne 3 — Famille d'achat : sur chaque onglet,
   la ligne 3 indique la famille d'achat concernée
   pour un repérage immédiat.</t>
  </si>
  <si>
    <t>🎨 Code couleur &amp; navigation</t>
  </si>
  <si>
    <t>▸ Chaque catégorie est identifiée par une couleur
   dans le tableau ci-dessus. Cliquez sur le lien de
   la catégorie pour accéder directement à la feuille.</t>
  </si>
  <si>
    <t>🔍 RECHERCHE &amp; ASTUCES</t>
  </si>
  <si>
    <t>⌨️ Trouver un marché rapidement</t>
  </si>
  <si>
    <t>▸ Ctrl + F : recherche rapide par mot-clé
   (n° marché, attributaire, objet…)</t>
  </si>
  <si>
    <t>▸ Filtres Excel : utilisez les filtres des en-têtes
   de colonnes pour trier et filtrer par attributaire,
   date de fin, code NACRE, etc.</t>
  </si>
  <si>
    <t>▸ Feuille Synthèse : pour une recherche sur
   l'ensemble des marchés toutes catégories
   confondues, utilisez l'onglet 📊 Synthèse.</t>
  </si>
  <si>
    <t>📢 MISE À JOUR &amp; CONTACT</t>
  </si>
  <si>
    <t>Le Pôle Achats reste à votre disposition pour toute information complémentaire :</t>
  </si>
  <si>
    <t>✉️  E-mail :</t>
  </si>
  <si>
    <t>dafachat@u-pec.fr</t>
  </si>
  <si>
    <t>🏢  Adresse :</t>
  </si>
  <si>
    <t>📞  Téléphone :</t>
  </si>
  <si>
    <t>Pôle Achats Public (PAP) — Répertoire des marchés à destination de la communauté financière</t>
  </si>
  <si>
    <t>▸ La feuille 📊 Synthèse regroupe l'ensemble des marchés en un seul tableau consolidé, utile pour
   une vue d'ensemble ou une recherche transversale.</t>
  </si>
  <si>
    <r>
      <rPr>
        <b/>
        <sz val="11"/>
        <color theme="4"/>
        <rFont val="Calibri"/>
        <family val="2"/>
        <scheme val="minor"/>
      </rPr>
      <t xml:space="preserve">▸ Col. B </t>
    </r>
    <r>
      <rPr>
        <sz val="11"/>
        <color theme="1"/>
        <rFont val="Calibri"/>
        <family val="2"/>
        <scheme val="minor"/>
      </rPr>
      <t>— N° Marché : identifiant unique du marché.
   A conserver lors de la saisine du Pôle Achats</t>
    </r>
  </si>
  <si>
    <r>
      <rPr>
        <b/>
        <sz val="11"/>
        <color theme="4"/>
        <rFont val="Calibri"/>
        <family val="2"/>
        <scheme val="minor"/>
      </rPr>
      <t>▸ Col. K</t>
    </r>
    <r>
      <rPr>
        <sz val="11"/>
        <color theme="1"/>
        <rFont val="Calibri"/>
        <family val="2"/>
        <scheme val="minor"/>
      </rPr>
      <t xml:space="preserve"> — N° Contrat SIFAC : indispensable pour
   passer une commande</t>
    </r>
  </si>
  <si>
    <r>
      <rPr>
        <b/>
        <sz val="11"/>
        <color theme="4"/>
        <rFont val="Calibri"/>
        <family val="2"/>
        <scheme val="minor"/>
      </rPr>
      <t>▸ Col. J</t>
    </r>
    <r>
      <rPr>
        <sz val="11"/>
        <color theme="1"/>
        <rFont val="Calibri"/>
        <family val="2"/>
        <scheme val="minor"/>
      </rPr>
      <t xml:space="preserve"> — Date de fin prévue : permet d'anticiper
   l'échéance du marché et de planifier vos commandes</t>
    </r>
  </si>
  <si>
    <r>
      <rPr>
        <b/>
        <sz val="11"/>
        <color theme="4"/>
        <rFont val="Calibri"/>
        <family val="2"/>
        <scheme val="minor"/>
      </rPr>
      <t>▸ Col. T</t>
    </r>
    <r>
      <rPr>
        <sz val="11"/>
        <color theme="1"/>
        <rFont val="Calibri"/>
        <family val="2"/>
        <scheme val="minor"/>
      </rPr>
      <t xml:space="preserve"> — Code NACRE : code(s) de nomenclature
   achat. Un même marché peut couvrir plusieurs
   codes NACRE.</t>
    </r>
  </si>
  <si>
    <r>
      <rPr>
        <b/>
        <sz val="11"/>
        <color theme="4"/>
        <rFont val="Calibri"/>
        <family val="2"/>
        <scheme val="minor"/>
      </rPr>
      <t>▸ Col. L</t>
    </r>
    <r>
      <rPr>
        <sz val="11"/>
        <color theme="1"/>
        <rFont val="Calibri"/>
        <family val="2"/>
        <scheme val="minor"/>
      </rPr>
      <t xml:space="preserve"> — Montant HT : montant du marché hors
   taxes, utile pour le suivi budgétaire et les
   engagements financiers.</t>
    </r>
  </si>
  <si>
    <t>Cette liste est continuellement mise à jour, a minima une fois par trimestre,  et accessible sur l'intranet / SharePoint.</t>
  </si>
  <si>
    <t>STATUT</t>
  </si>
  <si>
    <t>Achat d’un lecteur de plaques multimodes (absorbance, fluorescence, luminescence)</t>
  </si>
  <si>
    <t>acquisition de modèle de recherche du marché public</t>
  </si>
  <si>
    <t>fourniture d'alimentation pour rongeurs</t>
  </si>
  <si>
    <t>fourniture de litières pour rongeurs</t>
  </si>
  <si>
    <t xml:space="preserve">N° Marché </t>
  </si>
  <si>
    <t>2026PFMCECHAUF</t>
  </si>
  <si>
    <t>Exploitation et maintenance des installations de CVC des
locaux scientifiques des Campus du Val-de-Marne (94).</t>
  </si>
  <si>
    <t>Appel d'offre ouvert</t>
  </si>
  <si>
    <t>21/04/2026</t>
  </si>
  <si>
    <t>20/04/2030</t>
  </si>
  <si>
    <t>4600004551</t>
  </si>
  <si>
    <t>800 000</t>
  </si>
  <si>
    <t>2 rue de l'acadie - les ulis 91966 Courtaboeuf</t>
  </si>
  <si>
    <t>Les sites dans 94</t>
  </si>
  <si>
    <t>Services de réparation et d'entretien de chauffage central</t>
  </si>
  <si>
    <t xml:space="preserve">MAINTENANCE COMPRESSEUR À AIR </t>
  </si>
  <si>
    <t>isabelle.jailmain@groupe-fli.com---0158030920</t>
  </si>
  <si>
    <t>guennadiy.pak@jexplore.co--0636103914</t>
  </si>
  <si>
    <t>david@uptale.io--0620951845</t>
  </si>
  <si>
    <t xml:space="preserve">infoadmgc@aatlantide.com </t>
  </si>
  <si>
    <t>LOT 9 - ABONNEMENT À UNE PLATE-FORME NUMÉRIQUE DE GESTION DE</t>
  </si>
  <si>
    <t>INFRASTRUCTURES INFORMATIQUES</t>
  </si>
  <si>
    <t>kkadhi@cfigroupe.com--0170949115--0170949158</t>
  </si>
  <si>
    <t>LOGICIELS MICROSOFT</t>
  </si>
  <si>
    <t>PRESTATIONS INFORMATIQUES FUSION-DIRECTORY</t>
  </si>
  <si>
    <t>ACHATS-UNIF-DSI</t>
  </si>
  <si>
    <t>ADHESION RENATER - REDEVANCE RUBIS</t>
  </si>
  <si>
    <t>RENOUVELLEMENT MAINTENANCE-SUPPORT MICROSOFT</t>
  </si>
  <si>
    <t>PRESTATIONS ASSOCIÉES LICENCES EDIFLEX</t>
  </si>
  <si>
    <t>UGAP-INFORMATIQUE- SERVEURS</t>
  </si>
  <si>
    <t>ETUDES, FOURNITURE ET INSTALLATION D’EQUIPEMENT AUDIOVISUEL</t>
  </si>
  <si>
    <t>LOGICIEL PLATEFORME DE DEMATERIALISATION 2022PNLOGIBONI</t>
  </si>
  <si>
    <t>VIDEOS INTEGREES AU LMS - CIDP</t>
  </si>
  <si>
    <t>9,284,804.00</t>
  </si>
  <si>
    <t>FABRICATION DE LOTS CLINIQUES VACCIN COVID-19</t>
  </si>
  <si>
    <t>MISSION D’AMO ENVIRONNEMENTALE, THERMIQUE ET ÉNERGÉTIQUE</t>
  </si>
  <si>
    <t>126000</t>
  </si>
  <si>
    <t>68500</t>
  </si>
  <si>
    <t>12000</t>
  </si>
  <si>
    <t>AMO ASSURANCES - ASSISTANCE RENOUVELLEMENT CONTRAT ASSURANCE</t>
  </si>
  <si>
    <t>APPRENTISSAGE LANGUES EN E-LEARNING INNOVANTE TECHNIQUEMENT</t>
  </si>
  <si>
    <t>UGAP - ACHAT DE PRESTATIONS DE CONSEIL</t>
  </si>
  <si>
    <t>FORMATION MEDIA TRAINING SAPS</t>
  </si>
  <si>
    <t>MODULE DE TEST POUR CERTIFICATION EN LANGUES ETRANGERES</t>
  </si>
  <si>
    <t>360003</t>
  </si>
  <si>
    <t>MODULE DE FORMATIONS EN SYNCHRONE ET ASYNCHRONE - SOFTSKILLS</t>
  </si>
  <si>
    <t>140040</t>
  </si>
  <si>
    <t>PRESTATIONS DE PÉAGE DAE</t>
  </si>
  <si>
    <t>CONVENTION ABES - PLATEFORME ISTEX</t>
  </si>
  <si>
    <t>LOT 8 ACQUISITION / LOCATION D’ESPACES DE RÉALITÉ VIRTUELLE</t>
  </si>
  <si>
    <t>ACCOMPAGNEMENT INSPIRÉ « OÙ ATTERRIR » AVEC S COMPOSITION</t>
  </si>
  <si>
    <t>INSERTIONS PUBLICITAIRES PAPIER WEB ET LOC STAND EDUNIVERSAL</t>
  </si>
  <si>
    <t>MUTUALISATION COMUE UPE BDD- BASE DE DONNÉES MUTUALISÉE</t>
  </si>
  <si>
    <t>ABONNEMENT PAR MUTUALISATION RESSOURCE ÉLECTRONIQUE ACS</t>
  </si>
  <si>
    <t>BASE DE DONNÉES CLINICAL KEY STUDENT-EXCLUSIVITÉ</t>
  </si>
  <si>
    <t>ENTRETIEN ET LA RÉPARATION DU MATÉRIEL ZETIUM SÉRIE 208571</t>
  </si>
  <si>
    <t>ACHAT APPAREIL DE MESURE DU MÉTABOLISME CELLULAIRE O2K-IMRB</t>
  </si>
  <si>
    <t>LOT 5- RÉALISATION DE SIMULATEURS SUPPORT À LA FORMATION DES</t>
  </si>
  <si>
    <t>ACHAT DE QUATRE PORTOIRS VENTILES POUR CAGES JETABLES</t>
  </si>
  <si>
    <t>MARCHE DE FOURNITURE DE GAZ DAE</t>
  </si>
  <si>
    <t>MARCHE DAE ELECTRICITE 2026-2027</t>
  </si>
  <si>
    <t>PRESTATIONS INTELLECTUELLES « BATIMENTS » DAE</t>
  </si>
  <si>
    <t>MAINTENANCE COMPRESSEUR À AIR LOT 1</t>
  </si>
  <si>
    <t>FOURNITURE GAZ MARCHE DAE</t>
  </si>
  <si>
    <t>LOT 2 -COLLECTE,TRI,TRANSPORT,TRAITEMENT DECHETS BIOLOGIQUES</t>
  </si>
  <si>
    <t>LOT 1 -COLLECTE, TRI, TRANSPORT TRAITEMENT DECHETS CHIMIQUES</t>
  </si>
  <si>
    <t>ÉLECTRICITÉ CFO/CFA TRAVAUX RESTRUCTURATION SANTE</t>
  </si>
  <si>
    <t>FOURNITURE ELECTRICITE (ACCORD-CADRE DAE)</t>
  </si>
  <si>
    <t>LOT 9-COURANTS FORTS - COURANTS FAIBLES - GTB -BRB</t>
  </si>
  <si>
    <t>LOT 3 : METTALLERIE ET SERRURERIE</t>
  </si>
  <si>
    <t>NETTOYAGE LOCAUX CAMPUS INSPE DE SAINT DENIS</t>
  </si>
  <si>
    <t>106994,42</t>
  </si>
  <si>
    <t>VOIE POMPIERS CONSTRUCTION LOCATION BATIMENTS MODULAIRES</t>
  </si>
  <si>
    <t>20580825,37</t>
  </si>
  <si>
    <t>LOT 1 - TRAVAUX DE VITRERIE</t>
  </si>
  <si>
    <t>DIAGNOSTICS TECHNIQUES</t>
  </si>
  <si>
    <t>COORDINATION SPS LOT 2</t>
  </si>
  <si>
    <t>MISSIONS CONTROLE TECHNIQUE LOT 1</t>
  </si>
  <si>
    <t>FOURNITURE CARBURANT DAE</t>
  </si>
  <si>
    <t>GESTION,ENTRETIEN,RÉPARATION FLOTTES VÉHICULES PTAC INF 3,5</t>
  </si>
  <si>
    <t>LOCATION DE SALLE</t>
  </si>
  <si>
    <t>FOURNITURE DENREES ALIMENTAIRES INSPE</t>
  </si>
  <si>
    <t>FOURNITURE D'ELECTRICITE</t>
  </si>
  <si>
    <t>https://upecnumerique.sharepoint.com/:f:/r/sites/DAF-PRB/documents_contractuels/2.March%C3%A9s%20acc%C3%A8s%20LIMITE/7.Travaux%20-%20maitrise%20d%27%C5%93uvre%20-coordination/2021PFTVXIMONB?csf=1&amp;web=1&amp;e=kjRS7f</t>
  </si>
  <si>
    <t>https://upecnumerique.sharepoint.com/:f:/r/sites/DAF-PRB/documents_contractuels/2.March%C3%A9s%20acc%C3%A8s%20LIMITE/5.Informatiques-bureatiques/2022PFMCEPHTBT?csf=1&amp;web=1&amp;e=iqe4lC</t>
  </si>
  <si>
    <t xml:space="preserve">https://upecnumerique.sharepoint.com/:f:/r/sites/DAF-PRB/documents_contractuels/2.March%C3%A9s%20acc%C3%A8s%20LIMITE/7.Travaux%20-%20maitrise%20d%27%C5%93uvre%20-coordination/2022PAREMPLSSI?csf=1&amp;web=1&amp;e=OyQEz7 </t>
  </si>
  <si>
    <t xml:space="preserve">https://upecnumerique.sharepoint.com/:f:/r/sites/DAF-PRB/documents_contractuels/2.March%C3%A9s%20acc%C3%A8s%20LIMITE/7.Travaux%20-%20maitrise%20d%27%C5%93uvre%20-coordination/2019PFMCECURAG?csf=1&amp;web=1&amp;e=7exDPa </t>
  </si>
  <si>
    <t xml:space="preserve">https://upecnumerique.sharepoint.com/:f:/r/sites/DAF-PRB/documents_contractuels/2.March%C3%A9s%20acc%C3%A8s%20LIMITE/6.Services%20-Maintenance/2023PFNTCAMPUS?csf=1&amp;web=1&amp;e=3iKGxw </t>
  </si>
  <si>
    <t>https://upecnumerique.sharepoint.com/:f:/r/sites/DAF-PRB/documents_contractuels/2.March%C3%A9s%20acc%C3%A8s%20LIMITE/1.Achats%20mutualis%C3%A9s/2023DAEASCENSE?csf=1&amp;web=1&amp;e=3E6OBF</t>
  </si>
  <si>
    <t>https://upecnumerique.sharepoint.com/:f:/r/sites/DAF-PRB/documents_contractuels/2.March%C3%A9s%20acc%C3%A8s%20LIMITE/7.Travaux%20-%20maitrise%20d%27%C5%93uvre%20-coordination/2023PATVXPASSE?csf=1&amp;web=1&amp;e=x4Lcww</t>
  </si>
  <si>
    <t xml:space="preserve">https://upecnumerique.sharepoint.com/:f:/r/sites/DAF-PRB/documents_contractuels/2.March%C3%A9s%20acc%C3%A8s%20LIMITE/6.Services%20-Maintenance/2024PNPCORMSE?csf=1&amp;web=1&amp;e=eEYrtz </t>
  </si>
  <si>
    <t>https://upecnumerique.sharepoint.com/:f:/s/DAF-PRB/IgDFJsHM7K7TQqEeP_ki2G8tAcow7PgLeQRXHvlIBNlDLF4?e=jimHza</t>
  </si>
  <si>
    <t xml:space="preserve">https://upecnumerique.sharepoint.com/:f:/r/sites/DAF-PRB/documents_contractuels/1.March%C3%A9s%20ouverts%20%C3%A0%20TOUS/6.Services-Maintenance/2024PACEPOBARR?csf=1&amp;web=1&amp;e=rXEnUf </t>
  </si>
  <si>
    <t xml:space="preserve">https://upecnumerique.sharepoint.com/:f:/s/DAF-PRB/IgBm6RYgXezYTKcgT5EmCsqkAbnaygxrzZg2Ad1tArHFR04?e=BFh228 </t>
  </si>
  <si>
    <t>https://upecnumerique.sharepoint.com/:f:/s/DAF-PRB/IgBm6RYgXezYTKcgT5EmCsqkAbnaygxrzZg2Ad1tArHFR04?e=BFh229</t>
  </si>
  <si>
    <t>https://upecnumerique.sharepoint.com/:f:/s/DAF-PRB/IgBm6RYgXezYTKcgT5EmCsqkAbnaygxrzZg2Ad1tArHFR04?e=BFh230</t>
  </si>
  <si>
    <t>4600004377</t>
  </si>
  <si>
    <t>https://upecnumerique.sharepoint.com/:f:/r/sites/DAF-PRB/documents_contractuels/1.March%C3%A9s%20ouverts%20%C3%A0%20TOUS/7.Travaux-Maitrise%20d%27%C5%93uvre-%20Coordination/2022PFFOURQUIN?csf=1&amp;web=1&amp;e=Buamhr</t>
  </si>
  <si>
    <t xml:space="preserve">https://upecnumerique.sharepoint.com/:f:/r/sites/DAF-PRB/documents_contractuels/2.March%C3%A9s%20acc%C3%A8s%20LIMITE/1.Achats%20mutualis%C3%A9s/2023CONVENABES?csf=1&amp;web=1&amp;e=YGdLjr </t>
  </si>
  <si>
    <t>https://upecnumerique.sharepoint.com/:f:/r/sites/DAF-PRB/documents_contractuels/2.March%C3%A9s%20acc%C3%A8s%20LIMITE/4.Fonctionnement%20courant/2019PFASSUAUTO?csf=1&amp;web=1&amp;e=0ZRVtc</t>
  </si>
  <si>
    <t>https://upecnumerique.sharepoint.com/:f:/r/sites/DAF-PRB/documents_contractuels/2.March%C3%A9s%20acc%C3%A8s%20LIMITE/4.Fonctionnement%20courant/2022PFVOTELECT?csf=1&amp;web=1&amp;e=m8dTgb</t>
  </si>
  <si>
    <t xml:space="preserve">https://upecnumerique.sharepoint.com/:f:/r/sites/DAF-PRB/documents_contractuels/2.March%C3%A9s%20acc%C3%A8s%20LIMITE/2.Prestations%20d%27accompagnement-Conseil/2022PAMNERASME?csf=1&amp;web=1&amp;e=cU5dNz </t>
  </si>
  <si>
    <t xml:space="preserve">https://upecnumerique.sharepoint.com/:f:/r/sites/DAF-PRB/documents_contractuels/2.March%C3%A9s%20acc%C3%A8s%20LIMITE/9.Instruments%20scientifiques/2023PNACHATDVS?csf=1&amp;web=1&amp;e=S0eu8T </t>
  </si>
  <si>
    <t xml:space="preserve">https://upecnumerique.sharepoint.com/:f:/r/sites/DAF-PRB/documents_contractuels/2.March%C3%A9s%20acc%C3%A8s%20LIMITE/9.Instruments%20scientifiques/2022PNMAINQTOF?csf=1&amp;web=1&amp;e=Emt0Q4 </t>
  </si>
  <si>
    <t>https://upecnumerique.sharepoint.com/:f:/r/sites/DAF-PRB/documents_contractuels/2.March%C3%A9s%20acc%C3%A8s%20LIMITE/7.Travaux%20-%20maitrise%20d%27%C5%93uvre%20-coordination/2020PAMCEONDUL?csf=1&amp;web=1&amp;e=cfqHkt</t>
  </si>
  <si>
    <t xml:space="preserve">https://upecnumerique.sharepoint.com/:f:/r/sites/DAF-PRB/documents_contractuels/2.March%C3%A9s%20acc%C3%A8s%20LIMITE/7.Travaux%20-%20maitrise%20d%27%C5%93uvre%20-coordination/2020PAMCEONDUL?csf=1&amp;web=1&amp;e=cfqHkt </t>
  </si>
  <si>
    <t xml:space="preserve">https://upecnumerique.sharepoint.com/:f:/r/sites/DAF-PRB/documents_contractuels/1.March%C3%A9s%20ouverts%20%C3%A0%20TOUS/4.Fonctionnement%20Courant/2023MSMISSIONS?csf=1&amp;web=1&amp;e=TzlOSS </t>
  </si>
  <si>
    <t xml:space="preserve">https://upecnumerique.sharepoint.com/:f:/r/sites/DAF-PRB/documents_contractuels/2.March%C3%A9s%20acc%C3%A8s%20LIMITE/5.Informatiques-bureatiques/2022PFTELECOMM?csf=1&amp;web=1&amp;e=IUEsy3 </t>
  </si>
  <si>
    <t xml:space="preserve">https://upecnumerique.sharepoint.com/:f:/r/sites/DAF-PRB/documents_contractuels/2.March%C3%A9s%20acc%C3%A8s%20LIMITE/5.Informatiques-bureatiques/2022PFTELECOMM?csf=1&amp;web=1&amp;e=IUEsy7 </t>
  </si>
  <si>
    <t xml:space="preserve">https://upecnumerique.sharepoint.com/:f:/s/DAF-PRB/IgBLOXlKr-IlQ5kD5xDCR6dpAV9LopQIxnLBiR1YYy5hrpc?e=odae0f </t>
  </si>
  <si>
    <t xml:space="preserve">https://upecnumerique.sharepoint.com/:f:/r/sites/DAF-PRB/documents_contractuels/2.March%C3%A9s%20acc%C3%A8s%20LIMITE/1.Achats%20mutualis%C3%A9s/2023ACHATISAMU-%20Accord-cadre%20AMUE-CNRS-voir%20PAP?csf=1&amp;web=1&amp;e=YMD7EI  </t>
  </si>
  <si>
    <t xml:space="preserve">https://upecnumerique.sharepoint.com/:f:/s/DAF-PRB/IgAF5lcsV_WPRK4Nh9Lb4kutAZj-Hn3_jbwzAL6a_JDNXv8?e=QR2cxd </t>
  </si>
  <si>
    <t xml:space="preserve">https://upecnumerique.sharepoint.com/:f:/s/DAF-PRB/IgDiVmgdxeOjSaQt_DUByBC2AcLfwfdJdJFyCldvx2fm5Qg?e=ybIdKT </t>
  </si>
  <si>
    <t xml:space="preserve">https://upecnumerique.sharepoint.com/:f:/s/DAF-PRB/IgCmYqwK8Z2RQI09VIbIgpdZASXplbrEPaJiy--7NsW6_Hs?e=tKbLKI </t>
  </si>
  <si>
    <t xml:space="preserve">https://upecnumerique.sharepoint.com/:f:/s/DAF-PRB/IgBzvD_YblKYQ76S4AHJvXZnAYwX-19VjM1AQ1hDP_K_9QE?e=UcqZmg </t>
  </si>
  <si>
    <t xml:space="preserve">https://upecnumerique.sharepoint.com/:f:/s/DAF-PRB/IgC8PeyD3fvASKs736rpj_M1Acsbo1U_fZQxbKb9dyMjTk4?e=UFNClz </t>
  </si>
  <si>
    <t xml:space="preserve">https://upecnumerique.sharepoint.com/:f:/s/DAF-PRB/IgDB8LOX07AtSr18CfmeKIboAdnN95i9ygX6PRcCYeva2lE?e=lWI9El </t>
  </si>
  <si>
    <t xml:space="preserve">https://upecnumerique.sharepoint.com/:f:/s/DAF-PRB/IgAndZ1OVHn1Qam9au3kYwrsASKJCslZzsf0bWx0bu3TGP0?e=s9AjpT </t>
  </si>
  <si>
    <t xml:space="preserve">https://upecnumerique.sharepoint.com/:f:/s/DAF-PRB/IgCZifpbiCUVSohinYRUrY1SATHJ_C7xchsn4S7yNtc0AYk?e=77Z6Kx </t>
  </si>
  <si>
    <t xml:space="preserve">https://upecnumerique.sharepoint.com/:f:/s/DAF-PRB/IgCV2eun5lPTRrfeGEk-2DtNAZilrmqLCeSQ2ftt-aOnDws?e=OSfrVx </t>
  </si>
  <si>
    <t>https://upecnumerique.sharepoint.com/:f:/r/sites/DAF-PRB/documents_contractuels/2.March%C3%A9s%20acc%C3%A8s%20LIMITE/4.Fonctionnement%20courant/2020MSCARBURAN?csf=1&amp;web=1&amp;e=mE7giB</t>
  </si>
  <si>
    <t>https://upecnumerique.sharepoint.com/:f:/r/sites/DAF-PRB/documents_contractuels/2.March%C3%A9s%20acc%C3%A8s%20LIMITE/2.Prestations%20d%27accompagnement-Conseil/2023MSCERTIFAC?csf=1&amp;web=1&amp;e=z9RdDv</t>
  </si>
  <si>
    <t>https://upecnumerique.sharepoint.com/:f:/r/sites/DAF-PRB/documents_contractuels/2.March%C3%A9s%20acc%C3%A8s%20LIMITE/6.Services%20-Maintenance/2024PFMCECPRCH?csf=1&amp;web=1&amp;e=9ShBan</t>
  </si>
  <si>
    <t>https://upecnumerique.sharepoint.com/:f:/r/sites/DAF-PRB/documents_contractuels/2.March%C3%A9s%20acc%C3%A8s%20LIMITE/9.Instruments%20scientifiques/2024PNKITDOSAG?csf=1&amp;web=1&amp;e=lzfnTc</t>
  </si>
  <si>
    <t>https://upecnumerique.sharepoint.com/:f:/r/sites/DAF-PRB/documents_contractuels/2.March%C3%A9s%20acc%C3%A8s%20LIMITE/6.Services%20-Maintenance/2024PNPCORMSE?csf=1&amp;web=1&amp;e=eEYrtz</t>
  </si>
  <si>
    <t>https://upecnumerique.sharepoint.com/:f:/r/sites/DAF-PRB/documents_contractuels/2.March%C3%A9s%20acc%C3%A8s%20LIMITE/4.Fonctionnement%20courant/2021PANUISIBLE?csf=1&amp;web=1&amp;e=T3GQHS</t>
  </si>
  <si>
    <t>https://upecnumerique.sharepoint.com/:f:/r/sites/DAF-PRB/documents_contractuels/2.March%C3%A9s%20acc%C3%A8s%20LIMITE/4.Fonctionnement%20courant/2023PFNUISIBLE?csf=1&amp;web=1&amp;e=PeyfZZ</t>
  </si>
  <si>
    <t>https://upecnumerique.sharepoint.com/:f:/r/sites/DAF-PRB/documents_contractuels/2.March%C3%A9s%20acc%C3%A8s%20LIMITE/9.Instruments%20scientifiques/2023PNACHATDVS?csf=1&amp;web=1&amp;e=S0eu8T</t>
  </si>
  <si>
    <t>https://upecnumerique.sharepoint.com/:f:/r/sites/DAF-PRB/documents_contractuels/2.March%C3%A9s%20acc%C3%A8s%20LIMITE/6.Services%20-Maintenance/2023PFNTCAMPUS?csf=1&amp;web=1&amp;e=3iKGxw</t>
  </si>
  <si>
    <t>https://upecnumerique.sharepoint.com/:f:/r/sites/DAF-PRB/documents_contractuels/2.March%C3%A9s%20acc%C3%A8s%20LIMITE/6.Services%20-Maintenance/2024PAINTERAIE?csf=1&amp;web=1&amp;e=NNt9vF</t>
  </si>
  <si>
    <t>https://upecnumerique.sharepoint.com/:f:/r/sites/DAF-PRB/documents_contractuels/2.March%C3%A9s%20acc%C3%A8s%20LIMITE/7.Travaux%20-%20maitrise%20d%27%C5%93uvre%20-coordination/2023PADIAGMSET?csf=1&amp;web=1&amp;e=QS8hzt</t>
  </si>
  <si>
    <t>https://upecnumerique.sharepoint.com/:f:/r/sites/DAF-PRB/documents_contractuels/2.March%C3%A9s%20acc%C3%A8s%20LIMITE/2.Prestations%20d%27accompagnement-Conseil/20213PAECONUCMQ?csf=1&amp;web=1&amp;e=zvmm1g</t>
  </si>
  <si>
    <t>https://upecnumerique.sharepoint.com/:f:/r/sites/DAF-PRB/documents_contractuels/2.March%C3%A9s%20acc%C3%A8s%20LIMITE/5.Informatiques-bureatiques/2023PFAUTOCOMM?csf=1&amp;web=1&amp;e=ijt8LI</t>
  </si>
  <si>
    <t>https://upecnumerique.sharepoint.com/:f:/r/sites/DAF-PRB/documents_contractuels/2.March%C3%A9s%20acc%C3%A8s%20LIMITE/4.Fonctionnement%20courant/2024PFESPVERTS?csf=1&amp;web=1&amp;e=g9UiqK</t>
  </si>
  <si>
    <t>https://upecnumerique.sharepoint.com/:f:/r/sites/DAF-PRB/documents_contractuels/2.March%C3%A9s%20acc%C3%A8s%20LIMITE/3.%20Traiteur%20%26%20alimentaire/2024PFFDENREES?csf=1&amp;web=1&amp;e=iUDteS</t>
  </si>
  <si>
    <t>https://upecnumerique.sharepoint.com/:f:/r/sites/DAF-PRB/documents_contractuels/2.March%C3%A9s%20acc%C3%A8s%20LIMITE/6.Services%20-Maintenance/2024PFMCECPRCH?csf=1&amp;web=1&amp;e=XVL4r5</t>
  </si>
  <si>
    <t>https://upecnumerique.sharepoint.com/:f:/r/sites/DAF-PRB/documents_contractuels/2.March%C3%A9s%20acc%C3%A8s%20LIMITE/4.Fonctionnement%20courant/March%C3%A9%20AMUE?csf=1&amp;web=1&amp;e=gWaFBm</t>
  </si>
  <si>
    <t>https://upecnumerique.sharepoint.com/:f:/r/sites/DAF-PRB/documents_contractuels/2.March%C3%A9s%20acc%C3%A8s%20LIMITE/4.Fonctionnement%20courant/2024PFASSUUPEC?csf=1&amp;web=1&amp;e=oUMnS2</t>
  </si>
  <si>
    <t>https://upecnumerique.sharepoint.com/:f:/r/sites/DAF-PRB/documents_contractuels/2.March%C3%A9s%20acc%C3%A8s%20LIMITE/9.Instruments%20scientifiques/2024PASPECTRPE?csf=1&amp;web=1&amp;e=U16zyg</t>
  </si>
  <si>
    <t>https://upecnumerique.sharepoint.com/:f:/r/sites/DAF-PRB/documents_contractuels/1.March%C3%A9s%20ouverts%20%C3%A0%20TOUS/4.Fonctionnement%20Courant/2023MSMISSIONS?csf=1&amp;web=1&amp;e=TzlOSS</t>
  </si>
  <si>
    <t>https://upecnumerique.sharepoint.com/:f:/r/sites/DAF-PRB/documents_contractuels/2.March%C3%A9s%20acc%C3%A8s%20LIMITE/2.Prestations%20d%27accompagnement-Conseil/2022PAMNERASME?csf=1&amp;web=1&amp;e=cU5dNz</t>
  </si>
  <si>
    <t>https://upecnumerique.sharepoint.com/:f:/r/sites/DAF-PRB/documents_contractuels/2.March%C3%A9s%20acc%C3%A8s%20LIMITE/4.Fonctionnement%20courant/2023MSMISSIONS?csf=1&amp;web=1&amp;e=BstNIj</t>
  </si>
  <si>
    <t>https://upecnumerique.sharepoint.com/:f:/r/sites/DAF-PRB/documents_contractuels/2.March%C3%A9s%20acc%C3%A8s%20LIMITE/2.Prestations%20d%27accompagnement-Conseil/2022PAORGSANTE?csf=1&amp;web=1&amp;e=3m35i4</t>
  </si>
  <si>
    <t>https://upecnumerique.sharepoint.com/:f:/r/sites/DAF-PRB/documents_contractuels/2.March%C3%A9s%20acc%C3%A8s%20LIMITE/6.Services%20-Maintenance/2023PAFORMATIO?csf=1&amp;web=1&amp;e=e7r7yz</t>
  </si>
  <si>
    <t>https://upecnumerique.sharepoint.com/:f:/r/sites/DAF-PRB/documents_contractuels/2.March%C3%A9s%20acc%C3%A8s%20LIMITE/6.Services%20-Maintenance/2025PFMCESYSSI?csf=1&amp;web=1&amp;e=DP0c9o</t>
  </si>
  <si>
    <t>https://upecnumerique.sharepoint.com/:f:/r/sites/DAF-PRB/documents_contractuels/2.March%C3%A9s%20acc%C3%A8s%20LIMITE/5.Informatiques-bureatiques/2022PFTELECOMM?csf=1&amp;web=1&amp;e=IUEsy2</t>
  </si>
  <si>
    <t>https://upecnumerique.sharepoint.com/:f:/r/sites/DAF-PRB/documents_contractuels/2.March%C3%A9s%20acc%C3%A8s%20LIMITE/5.Informatiques-bureatiques/2022PFTELECOMM?csf=1&amp;web=1&amp;e=IUEsy3</t>
  </si>
  <si>
    <t>https://upecnumerique.sharepoint.com/:f:/r/sites/DAF-PRB/documents_contractuels/2.March%C3%A9s%20acc%C3%A8s%20LIMITE/5.Informatiques-bureatiques/2022PFTELECOMM?csf=1&amp;web=1&amp;e=IUEsy4</t>
  </si>
  <si>
    <t>https://upecnumerique.sharepoint.com/:f:/r/sites/DAF-PRB/documents_contractuels/2.March%C3%A9s%20acc%C3%A8s%20LIMITE/5.Informatiques-bureatiques/2022PFTELECOMM?csf=1&amp;web=1&amp;e=IUEsy6</t>
  </si>
  <si>
    <t>https://upecnumerique.sharepoint.com/:f:/r/sites/DAF-PRB/documents_contractuels/2.March%C3%A9s%20acc%C3%A8s%20LIMITE/9.Instruments%20scientifiques/2022PNMAINQTOF?csf=1&amp;web=1&amp;e=Emt0Q4</t>
  </si>
  <si>
    <t>https://upecnumerique.sharepoint.com/:f:/r/sites/DAF-PRB/documents_contractuels/2.March%C3%A9s%20acc%C3%A8s%20LIMITE/9.Instruments%20scientifiques/2023PFCPERSPEC?csf=1&amp;web=1&amp;e=gqLb4W</t>
  </si>
  <si>
    <t>https://upecnumerique.sharepoint.com/:f:/r/sites/DAF-PRB/documents_contractuels/2.March%C3%A9s%20acc%C3%A8s%20LIMITE/7.Travaux%20-%20maitrise%20d%27%C5%93uvre%20-coordination/2023PACOORDSSI?csf=1&amp;web=1&amp;e=ncr4HM</t>
  </si>
  <si>
    <t>https://upecnumerique.sharepoint.com/:f:/r/sites/DAF-PRB/documents_contractuels/2.March%C3%A9s%20acc%C3%A8s%20LIMITE/1.Achats%20mutualis%C3%A9s/2023CONVENABES?csf=1&amp;web=1&amp;e=YGdLjr</t>
  </si>
  <si>
    <t>https://upecnumerique.sharepoint.com/:f:/r/sites/DAF-PRB/documents_contractuels/2.March%C3%A9s%20acc%C3%A8s%20LIMITE/1.Achats%20mutualis%C3%A9s/2023ACHATISAMU-%20Accord-cadre%20AMUE-CNRS-voir%20PAP?csf=1&amp;web=1&amp;e=YMD7EI</t>
  </si>
  <si>
    <t>https://upecnumerique.sharepoint.com/:f:/r/sites/DAF-PRB/documents_contractuels/2.March%C3%A9s%20acc%C3%A8s%20LIMITE/6.Services%20-Maintenance/2024PAMOOCSANT?csf=1&amp;web=1&amp;e=9bGgD4</t>
  </si>
  <si>
    <t>https://upecnumerique.sharepoint.com/:f:/r/sites/DAF-PRB/documents_contractuels/2.March%C3%A9s%20acc%C3%A8s%20LIMITE/9.Instruments%20scientifiques/2024PNSIMNEONA?csf=1&amp;web=1&amp;e=BmfKLr</t>
  </si>
  <si>
    <t>TOSHIBA ILE DE FRANCE</t>
  </si>
  <si>
    <t>SHARP BUSINESS SYSTEMS FRANCE</t>
  </si>
  <si>
    <t>CROUS</t>
  </si>
  <si>
    <t>LE BON BOCAL</t>
  </si>
  <si>
    <t>SERVICES RESIDENCES CLUB NEUILLY</t>
  </si>
  <si>
    <t>TNAM SAS</t>
  </si>
  <si>
    <t>MABEMA RECEPTIONS</t>
  </si>
  <si>
    <t>OVOL FRANCE</t>
  </si>
  <si>
    <t>CHATEAU D'EAU</t>
  </si>
  <si>
    <t>SOCIETE DES PETROLES SHELL</t>
  </si>
  <si>
    <t>POMONA EPISAVEURS</t>
  </si>
  <si>
    <t>GUILLOT JOUANI</t>
  </si>
  <si>
    <t>SYSCO FRANCE SAS</t>
  </si>
  <si>
    <t>POMONA PASSION FROID</t>
  </si>
  <si>
    <t>SPEIR</t>
  </si>
  <si>
    <t>UGAP</t>
  </si>
  <si>
    <t>SARL SEDECO</t>
  </si>
  <si>
    <t>LYRECO</t>
  </si>
  <si>
    <t>FIDUCIAL BUREAUTIQUE</t>
  </si>
  <si>
    <t>ENTREPRISE ADAPTEE</t>
  </si>
  <si>
    <t>PRODISER</t>
  </si>
  <si>
    <t>ALD TEMSYS</t>
  </si>
  <si>
    <t>KYOCERA DOCUMENT SOLUTIONS FRANCE</t>
  </si>
  <si>
    <t>POMONA TERREAZUR IDF WISSOUS</t>
  </si>
  <si>
    <t>FLEET PRO</t>
  </si>
  <si>
    <t>GUILLEMARD TRAITEUR – SARL SEILLER</t>
  </si>
  <si>
    <t>LE GARDEN SARL</t>
  </si>
  <si>
    <t>SARL SOUBISE</t>
  </si>
  <si>
    <t>FOUSSIER</t>
  </si>
  <si>
    <t>KONE ASCENSEURS</t>
  </si>
  <si>
    <t>SUEZ RR IWS SOLUTION GENNEVILLIERS</t>
  </si>
  <si>
    <t>PROSERVE DASRI</t>
  </si>
  <si>
    <t>FORCE 12 SARL</t>
  </si>
  <si>
    <t>DERICHEBOURG PROPRETE</t>
  </si>
  <si>
    <t>AUDACIEUSE SA SCOP</t>
  </si>
  <si>
    <t>A PAGE MICLAUD SAS</t>
  </si>
  <si>
    <t>CLIMASCIENCE</t>
  </si>
  <si>
    <t>DERICHEBOURG ENERGIE</t>
  </si>
  <si>
    <t>ENGIE ENERGIE SERVICES</t>
  </si>
  <si>
    <t>UTB</t>
  </si>
  <si>
    <t>COBAT</t>
  </si>
  <si>
    <t>ID VERDE</t>
  </si>
  <si>
    <t>SAS BRIENNE JARDIN</t>
  </si>
  <si>
    <t>SOCOTEC CONTRUCTION</t>
  </si>
  <si>
    <t>BUREAU VERITAS CONSTRUCTION</t>
  </si>
  <si>
    <t>DEKRA INSPECTION</t>
  </si>
  <si>
    <t>DEGOUY COORDINATION SPS</t>
  </si>
  <si>
    <t>ETUDES ET SYNERGIES</t>
  </si>
  <si>
    <t>EFFICIO</t>
  </si>
  <si>
    <t>DIAGMANIA</t>
  </si>
  <si>
    <t>ARC SOCOBAT EXPERTISES</t>
  </si>
  <si>
    <t>SAS SOCOTEC DIAGNOSTIC</t>
  </si>
  <si>
    <t>EKWATEUR</t>
  </si>
  <si>
    <t>QUALICONSULT EXPLOITATION</t>
  </si>
  <si>
    <t>APAVE PARISIENNE SAS</t>
  </si>
  <si>
    <t>BUREAU VERITAS ROMAINVILLE</t>
  </si>
  <si>
    <t>SARP OSIS IDF</t>
  </si>
  <si>
    <t>ERIS</t>
  </si>
  <si>
    <t>DESAUTEL</t>
  </si>
  <si>
    <t>ENGIE</t>
  </si>
  <si>
    <t>AMBTP</t>
  </si>
  <si>
    <t>SMAI</t>
  </si>
  <si>
    <t>ABPSI</t>
  </si>
  <si>
    <t>ENTREPRISE CRIVELLI</t>
  </si>
  <si>
    <t>LES PEINTURES PARISIENNES</t>
  </si>
  <si>
    <t>PEINTISOL</t>
  </si>
  <si>
    <t>PPS</t>
  </si>
  <si>
    <t>LES ATELIERS DE REIMS</t>
  </si>
  <si>
    <t>L'ART ET LE BOIS</t>
  </si>
  <si>
    <t>COLAS FRANCE</t>
  </si>
  <si>
    <t>VTMTP VIABILITE TERRASSEMENT</t>
  </si>
  <si>
    <t>ACTIV TP</t>
  </si>
  <si>
    <t>OLVA</t>
  </si>
  <si>
    <t>ENTREPRISE GENERALE MONTI</t>
  </si>
  <si>
    <t>WIG FRANCE</t>
  </si>
  <si>
    <t>HP SERVICES</t>
  </si>
  <si>
    <t>DELL SAS</t>
  </si>
  <si>
    <t>SAVIEX INDUSTRIES</t>
  </si>
  <si>
    <t>EDF ENTREPRISE</t>
  </si>
  <si>
    <t>VULCAIN</t>
  </si>
  <si>
    <t>ENGIE ENERGIE SERVICES ENGIE SOL.</t>
  </si>
  <si>
    <t>COUGNAUD</t>
  </si>
  <si>
    <t>SEQUOIA PROPRETE ET MULTISERVICES</t>
  </si>
  <si>
    <t>ENTREPRISE GUY CHALLANCIN</t>
  </si>
  <si>
    <t>SAMSIC 1</t>
  </si>
  <si>
    <t>SOCIETE COREAL</t>
  </si>
  <si>
    <t>SCHNEIDER ET CIE</t>
  </si>
  <si>
    <t>EPE</t>
  </si>
  <si>
    <t>AURION ET CIE</t>
  </si>
  <si>
    <t>LA LOUISIANE</t>
  </si>
  <si>
    <t>VIDEO SYNERGIE</t>
  </si>
  <si>
    <t>CIG CURAGE INDUSTRIEL GONESSE</t>
  </si>
  <si>
    <t>AU FORUM DU BATIMENT</t>
  </si>
  <si>
    <t>DECOSPHERE</t>
  </si>
  <si>
    <t>REXEL FRANCE</t>
  </si>
  <si>
    <t>ETS GEORGES VILATTE</t>
  </si>
  <si>
    <t>EKWATEUR PRO</t>
  </si>
  <si>
    <t>RAID</t>
  </si>
  <si>
    <t>PI INSTALL</t>
  </si>
  <si>
    <t>AIREOL</t>
  </si>
  <si>
    <t>GTIE INFI</t>
  </si>
  <si>
    <t>APOLONIA BIOSERVICES</t>
  </si>
  <si>
    <t>HIBS MULTISERVICES</t>
  </si>
  <si>
    <t>GROUPE FLI</t>
  </si>
  <si>
    <t>OTIS</t>
  </si>
  <si>
    <t>OTEIS</t>
  </si>
  <si>
    <t>SOCOTEC SMART SOLUTIONS</t>
  </si>
  <si>
    <t>LBC SAS</t>
  </si>
  <si>
    <t>DUPLEX ARCHITECTES</t>
  </si>
  <si>
    <t>EGIS CONSEIL</t>
  </si>
  <si>
    <t>ASSISTANCE CONSEIL INGENIERIE</t>
  </si>
  <si>
    <t>BTP CONSULTANTS</t>
  </si>
  <si>
    <t>ELIOR SERVICES FM</t>
  </si>
  <si>
    <t>IRIAN TECHNOLOGIES</t>
  </si>
  <si>
    <t>SOCOTEC CONSTRUCTION</t>
  </si>
  <si>
    <t>BUREAU VERITAS CONSTRUCTION - COURB</t>
  </si>
  <si>
    <t>BALAS</t>
  </si>
  <si>
    <t>TERRAZZA</t>
  </si>
  <si>
    <t>PORTIS</t>
  </si>
  <si>
    <t>IPSI SECURITE INCENDIE</t>
  </si>
  <si>
    <t>SAPIAN</t>
  </si>
  <si>
    <t>LIFE INGENIERIE</t>
  </si>
  <si>
    <t>TOTALENERGIES ELECTRICITE ET GAZ FR</t>
  </si>
  <si>
    <t>SAS GAZ DE BORDEAUX</t>
  </si>
  <si>
    <t>DERICHEBOURG ESPACES VERTS</t>
  </si>
  <si>
    <t>VALTEC</t>
  </si>
  <si>
    <t>MOBIDECOR</t>
  </si>
  <si>
    <t>ALPHA SERVICES</t>
  </si>
  <si>
    <t>GENCO SAS</t>
  </si>
  <si>
    <t>TINEL</t>
  </si>
  <si>
    <t>CRM</t>
  </si>
  <si>
    <t>INNOVIVE LLC</t>
  </si>
  <si>
    <t>MILABS BV</t>
  </si>
  <si>
    <t>JANVIER LABS</t>
  </si>
  <si>
    <t>SAS SAFE</t>
  </si>
  <si>
    <t>GENICORE SP</t>
  </si>
  <si>
    <t>ASSYSTEM ENGINEERING AND OPERATION</t>
  </si>
  <si>
    <t>IMMERSION</t>
  </si>
  <si>
    <t>INETUM</t>
  </si>
  <si>
    <t>OROBOROS INSTRUMENTS</t>
  </si>
  <si>
    <t>BECTON DICKINSON FRANCE SAS</t>
  </si>
  <si>
    <t>MALVERN PANALYTICAL SAS</t>
  </si>
  <si>
    <t>MESO SCALE DISCOVERY MSD</t>
  </si>
  <si>
    <t>GENICADO OUEST (EX RESINEW)</t>
  </si>
  <si>
    <t>EBSCO INFORMATION SERVICES SAS</t>
  </si>
  <si>
    <t>ETS GLOBAL</t>
  </si>
  <si>
    <t>ECOSPHERE</t>
  </si>
  <si>
    <t>AGENCE FULLCONTENT</t>
  </si>
  <si>
    <t>AGENCE BIBLIOGRAPHIQUE</t>
  </si>
  <si>
    <t>ELSEVIER BV</t>
  </si>
  <si>
    <t>UNIVERSITE CLAUDE BERNARD LYON 1</t>
  </si>
  <si>
    <t>COMUE UNIVERSITE PARIS EST</t>
  </si>
  <si>
    <t>EDUNIVERSAL (EX MEDIA 15-25)</t>
  </si>
  <si>
    <t>S-COMPOSITION</t>
  </si>
  <si>
    <t>CLARIVATE ANALYTICS</t>
  </si>
  <si>
    <t>SUPAMONKS</t>
  </si>
  <si>
    <t>P2N INVEST</t>
  </si>
  <si>
    <t>BALLARD ET CIE</t>
  </si>
  <si>
    <t>NELL ASSOCIES</t>
  </si>
  <si>
    <t>APPS PANEL</t>
  </si>
  <si>
    <t>DEC INDUSTRIE</t>
  </si>
  <si>
    <t>MYDIGICOMPANY</t>
  </si>
  <si>
    <t>CANEVET ET ASSOCIES</t>
  </si>
  <si>
    <t>TRAVEL PLANET FRANCE</t>
  </si>
  <si>
    <t>ASF ENCAISSEMENT</t>
  </si>
  <si>
    <t>3MUNDI - FCM TRAVEL</t>
  </si>
  <si>
    <t>GROUPE BERTON</t>
  </si>
  <si>
    <t>APRR</t>
  </si>
  <si>
    <t>UBIQUS SAS</t>
  </si>
  <si>
    <t>THERMO ELECTRON SAS</t>
  </si>
  <si>
    <t>MAIF</t>
  </si>
  <si>
    <t>MYLEARN</t>
  </si>
  <si>
    <t>NEOVOTE</t>
  </si>
  <si>
    <t>CONVICTIONSRH SAS</t>
  </si>
  <si>
    <t>DELOITTE ASSOCIES</t>
  </si>
  <si>
    <t>THE CONVERSATION FRANCE</t>
  </si>
  <si>
    <t>BUFFET INGENIERIE</t>
  </si>
  <si>
    <t>SG ETUDES (ENSEIGNE COHDA)</t>
  </si>
  <si>
    <t>EY &amp; ASSOCIES</t>
  </si>
  <si>
    <t>H2 COM</t>
  </si>
  <si>
    <t>LINGUAL CONSULTANCY</t>
  </si>
  <si>
    <t>ARRC</t>
  </si>
  <si>
    <t>ERDYN CONSULTANTS</t>
  </si>
  <si>
    <t>ACE CONSULTANTS</t>
  </si>
  <si>
    <t>GLOBAL EXAM</t>
  </si>
  <si>
    <t>VAN DER WAAL PASCALE</t>
  </si>
  <si>
    <t>PERKINELMER SCIENTIFIC SAS</t>
  </si>
  <si>
    <t>WILLIS TOWERS WATSON FRANCE</t>
  </si>
  <si>
    <t>SOCONER SAS</t>
  </si>
  <si>
    <t>INDDIGO SAS</t>
  </si>
  <si>
    <t>RITME INFORMATIQUE</t>
  </si>
  <si>
    <t>SELP SAS</t>
  </si>
  <si>
    <t>FOLIATEAM</t>
  </si>
  <si>
    <t>SCC FRANCE</t>
  </si>
  <si>
    <t>OMNITECH</t>
  </si>
  <si>
    <t>ACTIMAGE</t>
  </si>
  <si>
    <t>KOSMOS</t>
  </si>
  <si>
    <t>RIMAONE</t>
  </si>
  <si>
    <t>INFHOTEP</t>
  </si>
  <si>
    <t>L ATELIER</t>
  </si>
  <si>
    <t>EX LIBRIS FRANCE</t>
  </si>
  <si>
    <t>RESOLIS - MIND TECHNOLOGIES</t>
  </si>
  <si>
    <t>ALTETIA</t>
  </si>
  <si>
    <t>HELIAQ</t>
  </si>
  <si>
    <t>ESI FRANCE</t>
  </si>
  <si>
    <t>CEGAPE</t>
  </si>
  <si>
    <t>CRAYON FRANCE</t>
  </si>
  <si>
    <t>STARTX</t>
  </si>
  <si>
    <t>UBICAST</t>
  </si>
  <si>
    <t>HP FRANCE SAS</t>
  </si>
  <si>
    <t>ECONOCOM PRODUCTS AND SOLUTIONS</t>
  </si>
  <si>
    <t>OCTALINO SARL</t>
  </si>
  <si>
    <t>ARATICE</t>
  </si>
  <si>
    <t>WOLTERS KLUWER FRANCE</t>
  </si>
  <si>
    <t>BONITASOFT SA</t>
  </si>
  <si>
    <t>BOUYGUES TELECOM SA</t>
  </si>
  <si>
    <t>CELESTE SAS</t>
  </si>
  <si>
    <t>ORANGE BUSINESS SERVICES</t>
  </si>
  <si>
    <t>E ATTESTATIONS COM</t>
  </si>
  <si>
    <t>RESAH RESEAU ACHETEURS HOSPITALIERS</t>
  </si>
  <si>
    <t>MENATEX OBJECTIF BASTILLE</t>
  </si>
  <si>
    <t>MICROSOFT FRANCE</t>
  </si>
  <si>
    <t>EDIFLEX</t>
  </si>
  <si>
    <t>ORANGE CYBERDEFENSE FRANCE</t>
  </si>
  <si>
    <t>ACADEMIC SOFTWARE BV</t>
  </si>
  <si>
    <t>KOESIO CORPORATE IT</t>
  </si>
  <si>
    <t>MYSCIENCEWORK SAS</t>
  </si>
  <si>
    <t>TNP CONSULTANTS</t>
  </si>
  <si>
    <t>CEGID</t>
  </si>
  <si>
    <t>GIP RENATER</t>
  </si>
  <si>
    <t>BIBLIOTHECA</t>
  </si>
  <si>
    <t>UNIVERSITE PARIS 13</t>
  </si>
  <si>
    <t>AMUE</t>
  </si>
  <si>
    <t>JEXPLORE</t>
  </si>
  <si>
    <t>INO-VR</t>
  </si>
  <si>
    <t>CLOUD SOLUTIONS</t>
  </si>
  <si>
    <t>PLUS EDITIONS</t>
  </si>
  <si>
    <t>UPTALE</t>
  </si>
  <si>
    <t>CENTRALE D'ACHAT DU NUMERIQUE</t>
  </si>
  <si>
    <t>EVIDENT EUROPE GMBH</t>
  </si>
  <si>
    <t>AATLANTIDE</t>
  </si>
  <si>
    <t>COMPAGNIE FRANCAISE D'INFORMATIQUE</t>
  </si>
  <si>
    <t>LYDE CONSEIL</t>
  </si>
  <si>
    <t>ANYWARE SERVICES-AMETYS</t>
  </si>
  <si>
    <t>CGI FRANCE</t>
  </si>
  <si>
    <t>HORIZONTAL SOFTWARE</t>
  </si>
  <si>
    <t>FUSIONDIRECTORY SRL</t>
  </si>
  <si>
    <t>THERMO ELECTRON LED SAS</t>
  </si>
  <si>
    <t>ASKCO</t>
  </si>
  <si>
    <t>WATERS</t>
  </si>
  <si>
    <t>AMETEK SAS</t>
  </si>
  <si>
    <t>MILEXIA FRANCE</t>
  </si>
  <si>
    <t>TECAN FRANCE SAS</t>
  </si>
  <si>
    <t>MERCER INSTRUMENTS</t>
  </si>
  <si>
    <t>M BRAUN INERTGAS-SYSTEME GMBH</t>
  </si>
  <si>
    <t>SHIMADZU FRANCE</t>
  </si>
  <si>
    <t>BRUKER BIOSPIN</t>
  </si>
  <si>
    <t>LONZA SALES AG</t>
  </si>
  <si>
    <t>LONZA AG</t>
  </si>
  <si>
    <t>MEDICALEM SAS</t>
  </si>
  <si>
    <t>NEOSIM AG</t>
  </si>
  <si>
    <t>Dyadic International Inc</t>
  </si>
  <si>
    <t>Climascience</t>
  </si>
  <si>
    <t>Contrat à bon de commande</t>
  </si>
  <si>
    <t>Contrat mixte</t>
  </si>
  <si>
    <t>accueil@raid-construction.fr</t>
  </si>
  <si>
    <t>contact@aireol.fr / 01 41 81 09 29</t>
  </si>
  <si>
    <t>serviceclients@portis.fr / florent.capicchioni@portis.fr / 06 03 00 15 12</t>
  </si>
  <si>
    <t>250 rue Saint-Denis 75002 Paris / Tel : 01.77.19.34.48</t>
  </si>
  <si>
    <t>alix@genicado-ouest.com / Tél : 02 4049 98 34</t>
  </si>
  <si>
    <t>Tél : 01 64 54 20 20 | ppf-chy-marchespublics@passionfroid.fr</t>
  </si>
  <si>
    <t>Tél : 04 72 47 95 0 | 01 53 48 32 00</t>
  </si>
  <si>
    <t>Tél : 0806 806 016 | clients@proserve-dasri.com</t>
  </si>
  <si>
    <t>Tél : 0149186731</t>
  </si>
  <si>
    <t>Tél : 01 60 08 84 59</t>
  </si>
  <si>
    <t>Tél : 09 70 35 61 04 | 01 49 45 45 45</t>
  </si>
  <si>
    <t>Tél : 01 56 30 04 81 | ssi@socotecsmartsolutions.fr</t>
  </si>
  <si>
    <t>Tél : 0516570730</t>
  </si>
  <si>
    <t>Tél : 01.39.50.77.98 | info@be-efficio.fr</t>
  </si>
  <si>
    <t>Tél : 01 49 22 66 00</t>
  </si>
  <si>
    <t>Tél : 0183922450 | 01 85 74 74 41</t>
  </si>
  <si>
    <t>Tél : 0160462290</t>
  </si>
  <si>
    <t>vincent.magnaudeix@edf.fr</t>
  </si>
  <si>
    <t>Tél : 0251058585</t>
  </si>
  <si>
    <t>Tél : 01 45 99 38 27</t>
  </si>
  <si>
    <t>Tél : 0157021100</t>
  </si>
  <si>
    <t>Tél : 01 42 83 45 92 | info@sullybatiment.com</t>
  </si>
  <si>
    <t>Tél : 01.44.16.86.00 | patrick.haouat@erdyn.fr</t>
  </si>
  <si>
    <t>Dylan.dupre@totalenergies.fr</t>
  </si>
  <si>
    <t>Tél : 0673753977 | contact@valtec-france.com</t>
  </si>
  <si>
    <t>Tél : 01 85 76 69 71 | bet-mbc@alpha-group.eu</t>
  </si>
  <si>
    <t>Tél : 06 33 74 86 75 | nicolas.perrier@inetum.com</t>
  </si>
  <si>
    <t>Tél : 06 58 52 27 88 | m.ikhou@fg-travaux.com</t>
  </si>
  <si>
    <t>Tél : 0155254990 | pierre@fullcontent.com</t>
  </si>
  <si>
    <t>Tél : 0629970338 | info@mylearn.fr</t>
  </si>
  <si>
    <t>Tél : 01 88 32 37 76</t>
  </si>
  <si>
    <t>Tél : 01 80 27 17 90 | appel.offre@convictionsrh.com</t>
  </si>
  <si>
    <t>Tél : 01 42 46 29 00 | bec@inddigo.com</t>
  </si>
  <si>
    <t>Tél : 0553608449</t>
  </si>
  <si>
    <t>Tél : 0157021250</t>
  </si>
  <si>
    <t>Tél : 06 63 78 12 12 | vincent@metiers360.com</t>
  </si>
  <si>
    <t>paris.tpshr.rao.secteur.public.fr@cgi.com</t>
  </si>
  <si>
    <t>Tél : +32 2 880 97 4 | contact@fusiondirectory.org</t>
  </si>
  <si>
    <t>Tél : 0478357070</t>
  </si>
  <si>
    <t>https://upecnumerique.sharepoint.com/:f:/r/sites/DAF-PRB/documents_contractuels/2.March%C3%A9s%20acc%C3%A8s%20LIMITE/5.Informatiques-bureatiques/2021PFREPROETU?csf=1&amp;web=1</t>
  </si>
  <si>
    <t>https://upecnumerique.sharepoint.com/:f:/r/sites/DAF-PRB/documents_contractuels/2.March%C3%A9s%20acc%C3%A8s%20LIMITE/1.Achats%20mutualis%C3%A9s/2024DAECARBUR1?csf=1&amp;web=1</t>
  </si>
  <si>
    <t>https://upecnumerique.sharepoint.com/:f:/r/sites/DAF-PRB/documents_contractuels/2.March%C3%A9s%20acc%C3%A8s%20LIMITE/7.Travaux%20-%20maitrise%20d'%C5%93uvre%20-coordination/2019PFMCETOITU?csf=1&amp;web=1</t>
  </si>
  <si>
    <t>https://upecnumerique.sharepoint.com/:f:/r/sites/DAF-PRB/documents_contractuels/2.March%C3%A9s%20acc%C3%A8s%20LIMITE/7.Travaux%20-%20maitrise%20d'%C5%93uvre%20-coordination/2019PFMCECURAG?csf=1&amp;web=1</t>
  </si>
  <si>
    <t>https://upecnumerique.sharepoint.com/:f:/r/sites/DAF-PRB/documents_contractuels/2.March%C3%A9s%20acc%C3%A8s%20LIMITE/4.Fonctionnement%20courant/2021MSUGAPGAZ6/Gaz/2021MSUGAPGAZ6?csf=1&amp;web=1</t>
  </si>
  <si>
    <t>https://upecnumerique.sharepoint.com/:f:/r/sites/DAF-PRB/documents_contractuels/2.March%C3%A9s%20acc%C3%A8s%20LIMITE/7.Travaux%20-%20maitrise%20d'%C5%93uvre%20-coordination/2021PFTVXMOSAN?csf=1&amp;web=1</t>
  </si>
  <si>
    <t>https://upecnumerique.sharepoint.com/:f:/r/sites/DAF-PRB/documents_contractuels/2.March%C3%A9s%20acc%C3%A8s%20LIMITE/6.Services%20-Maintenance/2023PFMCEASCEN?csf=1&amp;web=1</t>
  </si>
  <si>
    <t>https://upecnumerique.sharepoint.com/:f:/r/sites/DAF-PRB/documents_contractuels/2.March%C3%A9s%20acc%C3%A8s%20LIMITE/6.Services%20-Maintenance/2023PFGARDUPEC?csf=1&amp;web=1</t>
  </si>
  <si>
    <t>https://upecnumerique.sharepoint.com/:f:/r/sites/DAF-PRB/documents_contractuels/2.March%C3%A9s%20acc%C3%A8s%20LIMITE/6.Services%20-Maintenance/2024PFMCECPRCH/2024PFMCECPRCH?csf=1&amp;web=1</t>
  </si>
  <si>
    <t>https://upecnumerique.sharepoint.com/:f:/r/sites/DAF-PRB/documents_contractuels/2.March%C3%A9s%20acc%C3%A8s%20LIMITE/7.Travaux%20-%20maitrise%20d'%C5%93uvre%20-coordination/2025PFMOECRITI?csf=1&amp;web=1</t>
  </si>
  <si>
    <t>https://upecnumerique.sharepoint.com/:f:/r/sites/DAF-PRB/documents_contractuels/2.March%C3%A9s%20acc%C3%A8s%20LIMITE/4.Fonctionnement%20courant/2024PFESPVERTS?csf=1&amp;web=1</t>
  </si>
  <si>
    <t>https://upecnumerique.sharepoint.com/:f:/r/sites/DAF-PRB/documents_contractuels/2.March%C3%A9s%20acc%C3%A8s%20LIMITE/9.Instruments%20scientifiques/2023PNPORTVENT?csf=1&amp;web=1</t>
  </si>
  <si>
    <t>https://upecnumerique.sharepoint.com/:f:/r/sites/DAF-PRB/documents_contractuels/2.March%C3%A9s%20acc%C3%A8s%20LIMITE/4.Fonctionnement%20courant/Assurance/2024INSERMRON1?csf=1&amp;web=1</t>
  </si>
  <si>
    <t>https://upecnumerique.sharepoint.com/:f:/r/sites/DAF-PRB/documents_contractuels/2.March%C3%A9s%20acc%C3%A8s%20LIMITE/4.Fonctionnement%20courant/Assurance/2024INSERMRON2?csf=1&amp;web=1</t>
  </si>
  <si>
    <t>https://upecnumerique.sharepoint.com/:f:/r/sites/DAF-PRB/documents_contractuels/2.March%C3%A9s%20acc%C3%A8s%20LIMITE/4.Fonctionnement%20courant/Assurance/2024INSERMRON4?csf=1&amp;web=1</t>
  </si>
  <si>
    <t>https://upecnumerique.sharepoint.com/:f:/r/sites/DAF-PRB/documents_contractuels/2.March%C3%A9s%20acc%C3%A8s%20LIMITE/9.Instruments%20scientifiques/2023PNCYTOMVRI?csf=1&amp;web=1</t>
  </si>
  <si>
    <t>https://upecnumerique.sharepoint.com/:f:/r/sites/DAF-PRB/documents_contractuels/2.March%C3%A9s%20acc%C3%A8s%20LIMITE/6.Services%20-Maintenance/2024PNPRAMMICS?csf=1&amp;web=1</t>
  </si>
  <si>
    <t>https://upecnumerique.sharepoint.com/:f:/r/sites/DAF-PRB/documents_contractuels/2.March%C3%A9s%20acc%C3%A8s%20LIMITE/6.Services%20-Maintenance/2023PNEDUNIVER?csf=1&amp;web=1</t>
  </si>
  <si>
    <t>https://upecnumerique.sharepoint.com/:f:/r/sites/DAF-PRB/documents_contractuels/2.March%C3%A9s%20acc%C3%A8s%20LIMITE/6.Services%20-Maintenance/2023PFFILMSAPS?csf=1&amp;web=1</t>
  </si>
  <si>
    <t>https://upecnumerique.sharepoint.com/:f:/r/sites/DAF-PRB/documents_contractuels/2.March%C3%A9s%20acc%C3%A8s%20LIMITE/6.Services%20-Maintenance/2024PAVIDEOSAN?csf=1&amp;web=1</t>
  </si>
  <si>
    <t>https://upecnumerique.sharepoint.com/:f:/r/sites/DAF-PRB/documents_contractuels/2.March%C3%A9s%20acc%C3%A8s%20LIMITE/1.Achats%20mutualis%C3%A9s/2024DAEMSPEAGE?csf=1&amp;web=1</t>
  </si>
  <si>
    <t>https://upecnumerique.sharepoint.com/:f:/r/sites/DAF-PRB/documents_contractuels/2.March%C3%A9s%20acc%C3%A8s%20LIMITE/4.Fonctionnement%20courant/2024PFASSUUPEC/2019PFASSUUPEC?csf=1&amp;web=1</t>
  </si>
  <si>
    <t>https://upecnumerique.sharepoint.com/:f:/r/sites/DAF-PRB/documents_contractuels/2.March%C3%A9s%20acc%C3%A8s%20LIMITE/7.Travaux%20-%20maitrise%20d'%C5%93uvre%20-coordination/2023PAETUBAIGN?csf=1&amp;web=1</t>
  </si>
  <si>
    <t>https://upecnumerique.sharepoint.com/:f:/r/sites/DAF-PRB/documents_contractuels/2.March%C3%A9s%20acc%C3%A8s%20LIMITE/4.Fonctionnement%20courant/2024PFASSUUPEC?csf=1&amp;web=1</t>
  </si>
  <si>
    <t>https://upecnumerique.sharepoint.com/:f:/r/sites/DAF-PRB/documents_contractuels/2.March%C3%A9s%20acc%C3%A8s%20LIMITE/6.Services%20-Maintenance/2021PNMAINKSUP?csf=1&amp;web=1</t>
  </si>
  <si>
    <t>https://upecnumerique.sharepoint.com/:f:/r/sites/DAF-PRB/documents_contractuels/2.March%C3%A9s%20acc%C3%A8s%20LIMITE/5.Informatiques-bureatiques/2021PNLOGIPAIE?csf=1&amp;web=1</t>
  </si>
  <si>
    <t>https://upecnumerique.sharepoint.com/:f:/r/sites/DAF-PRB/documents_contractuels/2.March%C3%A9s%20acc%C3%A8s%20LIMITE/5.Informatiques-bureatiques/2019PNCONTRTEC?csf=1&amp;web=1</t>
  </si>
  <si>
    <t>https://upecnumerique.sharepoint.com/:f:/r/sites/DAF-PRB/documents_contractuels/2.March%C3%A9s%20acc%C3%A8s%20LIMITE/5.Informatiques-bureatiques/2024RENATERUBI?csf=1&amp;web=1</t>
  </si>
  <si>
    <t>https://upecnumerique.sharepoint.com/:f:/r/sites/DAF-PRB/documents_contractuels/2.March%C3%A9s%20acc%C3%A8s%20LIMITE/5.Informatiques-bureatiques/2024PAGESTCONS?csf=1&amp;web=1</t>
  </si>
  <si>
    <t>https://upecnumerique.sharepoint.com/:f:/r/sites/DAF-PRB/documents_contractuels/2.March%C3%A9s%20acc%C3%A8s%20LIMITE/6.Services%20-Maintenance/2024PFMAINKSUP?csf=1&amp;web=1</t>
  </si>
  <si>
    <t>https://upecnumerique.sharepoint.com/:f:/r/sites/DAF-PRB/documents_contractuels/2.March%C3%A9s%20acc%C3%A8s%20LIMITE/5.Informatiques-bureatiques/2025PAGESTFORM?csf=1&amp;web=1</t>
  </si>
  <si>
    <t>https://upecnumerique.sharepoint.com/:f:/r/sites/DAF-PRB/documents_contractuels/2.March%C3%A9s%20acc%C3%A8s%20LIMITE/10.Cellule%20nationale%20logicielle%20-CNL/2025MSLOGMSOFT?csf=1&amp;web=1</t>
  </si>
  <si>
    <t>https://upecnumerique.sharepoint.com/:f:/r/sites/DAF-PRB/documents_contractuels/2.March%C3%A9s%20acc%C3%A8s%20LIMITE/10.Cellule%20nationale%20logicielle%20-CNL/2025MSLOGREDHA?csf=1&amp;web=1</t>
  </si>
  <si>
    <t>https://upecnumerique.sharepoint.com/:f:/r/sites/DAF-PRB/documents_contractuels/2.March%C3%A9s%20acc%C3%A8s%20LIMITE/5.Informatiques-bureatiques/2025PNLOGICIAM?csf=1&amp;web=1</t>
  </si>
  <si>
    <t>https://upecnumerique.sharepoint.com/:f:/r/sites/DAF-PRB/documents_contractuels/2.March%C3%A9s%20acc%C3%A8s%20LIMITE/9.Instruments%20scientifiques/2023PFCPERSPEC?csf=1&amp;web=1</t>
  </si>
  <si>
    <t>https://upecnumerique.sharepoint.com/:f:/r/sites/DAF-PRB/documents_contractuels/2.March%C3%A9s%20acc%C3%A8s%20LIMITE/9.Instruments%20scientifiques/2025PNPROVAVRI?csf=1&amp;web=1</t>
  </si>
  <si>
    <t>https://upecnumerique.sharepoint.com/sites/DAF-PRB/documents_contractuels/Forms/AllItems.aspx?id=%2Fsites%2FDAF%2DPRB%2Fdocuments%5Fcontractuels%2F1%2EMarch%C3%A9s%20ouverts%20%C3%A0%20TOUS%2F4%2EFonctionnement%20Courant%2F2020PFFPAPIERS%2DLot1&amp;viewid=6f884d63%2Ddcf1%2D49b2%2Dbcdc%2Dbdf571290e5c</t>
  </si>
  <si>
    <t>https://upecnumerique.sharepoint.com/sites/DAF-PRB/documents_contractuels/Forms/AllItems.aspx?id=%2Fsites%2FDAF%2DPRB%2Fdocuments%5Fcontractuels%2F1%2EMarch%C3%A9s%20ouverts%20%C3%A0%20TOUS%2F4%2EFonctionnement%20Courant%2F2020PFFONTAINE&amp;viewid=6f884d63%2Ddcf1%2D49b2%2Dbcdc%2Dbdf571290e5c</t>
  </si>
  <si>
    <t>https://upecnumerique.sharepoint.com/sites/DAF-PRB/documents_contractuels/Forms/AllItems.aspx?id=%2Fsites%2FDAF%2DPRB%2Fdocuments%5Fcontractuels%2F1%2EMarch%C3%A9s%20ouverts%20%C3%A0%20TOUS%2F4%2EFonctionnement%20Courant%2F2021PFFOURBURO%2DLot1&amp;viewid=6f884d63%2Ddcf1%2D49b2%2Dbcdc%2Dbdf571290e5c</t>
  </si>
  <si>
    <t>https://www.ugap.fr/</t>
  </si>
  <si>
    <t>https://upecnumerique.sharepoint.com/:f:/r/sites/DAF-PRB/documents_contractuels/1.Marchés ouverts à TOUS/5.Informatiques-bureatiques/2021MSMATINFO3?csf=1&amp;web=1&amp;e=EcN5m4</t>
  </si>
  <si>
    <t>https://upecnumerique.sharepoint.com/:f:/r/sites/DAF-PRB/documents_contractuels/1.March%C3%A9s ouverts %C3%A0 TOUS/5.Informatiques-bureatiques/2021PFINFORMAT1?csf=1&amp;web=1&amp;e=aUnDkX</t>
  </si>
  <si>
    <t>https://upecnumerique.sharepoint.com/sites/DAF-PRB/documents_contractuels/Forms/AllItems.aspx?id=%2Fsites%2FDAF%2DPRB%2Fdocuments%5Fcontractuels%2F1%2EMarch%C3%A9s%20ouverts%20%C3%A0%20TOUS%2F5%2EInformatiques%2Dbureatiques&amp;viewid=6f884d63%2Ddcf1%2D49b2%2Dbcdc%2Dbdf571290e5c</t>
  </si>
  <si>
    <t>https://upecnumerique.sharepoint.com/:f:/r/sites/DAF-PRB/documents_contractuels/1.Marchés ouverts à TOUS/5.Informatiques-bureatiques/2021MSMATINFO2?csf=1&amp;web=1&amp;e=EMKnwh</t>
  </si>
  <si>
    <t>https://upecnumerique.sharepoint.com/:f:/r/sites/DAF-PRB/documents_contractuels/1.Marchés ouverts à TOUS/5.Informatiques-bureatiques/2021MSMATINFO5?csf=1&amp;web=1&amp;e=R6YpnD</t>
  </si>
  <si>
    <t>https://upecnumerique.sharepoint.com/sites/DAF-PRB/documents_contractuels/Forms/AllItems.aspx?csf=1&amp;web=1&amp;e=EcN5m4&amp;cid=353a38c7%2D48a9%2D41f3%2D9758%2D316ec1be1e12&amp;FolderCTID=0x012000CB6EA6E75E23B94A91A7A0AB9F269855&amp;id=%2Fsites%2FDAF%2DPRB%2Fdocuments%5Fcontractuels%2F1%2EMarch%C3%A9s%20ouverts%20%C3%A0%20TOUS%2F5%2EInformatiques%2Dbureatiques%2F2022AUDIUPEC2&amp;viewid=6f884d63%2Ddcf1%2D49b2%2Dbcdc%2Dbdf571290e5c</t>
  </si>
  <si>
    <t>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t>
  </si>
  <si>
    <t>https://upecnumerique.sharepoint.com/:f:/s/DAF-PRB/Esajxh3pMU9PseUhPt4zzEIBCKDEJOoDKFvGdMl2b-9-kA?e=vpRjha</t>
  </si>
  <si>
    <t>https://upecnumerique.sharepoint.com/:f:/s/DAF-PRB/Em9mDoAJWBVKhG4hAcRNGY4B_IuNzHBI7xPHezluAiEkyg?e=v63Ene</t>
  </si>
  <si>
    <t>https://upecnumerique.sharepoint.com/:f:/s/DAF-PRB/Eid1nU5UefVBqb1q7eRjCuwBIokKyVnOx_RtbHRu7dMY_Q?e=gdE4Cx</t>
  </si>
  <si>
    <t>https://upecnumerique.sharepoint.com/sites/DAF-PRB/documents_contractuels/Forms/AllItems.aspx?id=%2Fsites%2FDAF%2DPRB%2Fdocuments%5Fcontractuels%2F1%2EMarch%C3%A9s%20ouverts%20%C3%A0%20TOUS%2F5%2EInformatiques%2Dbureatiques%2F2024ACHATCANUT&amp;viewid=6f884d63%2Ddcf1%2D49b2%2Dbcdc%2Dbdf571290e5c</t>
  </si>
  <si>
    <t>https://upecnumerique.sharepoint.com/:f:/s/DAF-PRB/EljDhFnvWKFAqa1SCPd7IxIBHvITuYI3Iz_ZAqK8englAQ?e=6VBkt8</t>
  </si>
  <si>
    <t>https://upecnumerique.sharepoint.com/:f:/s/DAF-PRB/EhVT1u30GVhCpF_P8FoR0y4BhNQfJ4SXyqGGHYUC6H36_A?e=TTdVSy</t>
  </si>
  <si>
    <t>https://upecnumerique.sharepoint.com/:f:/s/DAF-PRB/EoGP5-bQc_pCl-9ypZpIR9EBwM3uwtyoKC3Qz8vbwln-sA?e=RhWdmk</t>
  </si>
  <si>
    <t>https://upecnumerique.sharepoint.com/:f:/r/sites/DAF-PRB/documents_contractuels/1.March%C3%A9s ouverts %C3%A0 TOUS/7.Travaux-Maitrise d%27%C5%93uvre- Coordination/2025PVTXENTRE?csf=1&amp;web=1&amp;e=MMo67R</t>
  </si>
  <si>
    <t>https://upecnumerique.sharepoint.com/:f:/r/sites/DAF-PRB/documents_contractuels/2.March%C3%A9s%20acc%C3%A8s%20LIMITE/5.Informatiques-bureatiques/2024PACOOKINUM?csf=1&amp;web=1&amp;e=f7Ucte</t>
  </si>
  <si>
    <t>https://upecnumerique.sharepoint.com/:f:/r/sites/DAF-PRB/documents_contractuels/2.March%C3%A9s acc%C3%A8s LIMITE/5.Informatiques-bureatiques/2024PFPRESINFO?csf=1&amp;web=1&amp;e=8ZO8O0</t>
  </si>
  <si>
    <t>https://upecnumerique.sharepoint.com/:f:/r/sites/DAF-PRB/documents_contractuels/1.March%C3%A9s ouverts %C3%A0 TOUS/5.Informatiques-bureatiques/AC-MATINFO6/2025MSMATINFO1?csf=1&amp;web=1&amp;e=kwgNvv</t>
  </si>
  <si>
    <t>https://upecnumerique.sharepoint.com/:f:/r/sites/DAF-PRB/documents_contractuels/1.March%C3%A9s ouverts %C3%A0 TOUS/5.Informatiques-bureatiques/AC-MATINFO6/2025MSMATINFO3?csf=1&amp;web=1&amp;e=CJU5e6</t>
  </si>
  <si>
    <t>https://upecnumerique.sharepoint.com/:f:/r/sites/DAF-PRB/documents_contractuels/1.March%C3%A9s%20ouverts%20%C3%A0%20TOUS/5.Informatiques-bureatiques/AC-MATINFO6/2025MSMATINFO5?csf=1&amp;web=1&amp;e=Gakopc</t>
  </si>
  <si>
    <t>https://upecnumerique.sharepoint.com/:f:/r/sites/DAF-PRB/documents_contractuels/1.March%C3%A9s ouverts %C3%A0 TOUS/5.Informatiques-bureatiques/AC-MATINFO6/2025MSMATINFO2?csf=1&amp;web=1&amp;e=GNVhbQ</t>
  </si>
  <si>
    <t>MEDICAL : SERVICES</t>
  </si>
  <si>
    <t>LD</t>
  </si>
  <si>
    <t>SANTÉ &amp; MÉDICAL</t>
  </si>
  <si>
    <t>MEDICAL : MAINTENANCE ET REPARATION DES EQUIPEMENTS MEDICAUX</t>
  </si>
  <si>
    <t>LC</t>
  </si>
  <si>
    <t>MEDICAL : EQUIPEMENTS, PRODUITS &amp; CONSO. DE SOINS MEDICAUX</t>
  </si>
  <si>
    <t>LB</t>
  </si>
  <si>
    <t>MEDICAL : MEDICAMENTS, VACCINS ET PRODUITS D'ORIGINE HUMAINE</t>
  </si>
  <si>
    <t>LA</t>
  </si>
  <si>
    <t>SYNTHÈSE</t>
  </si>
  <si>
    <t>SERVICES DE DEPLACEMENT ET D'ENTREPOSAGE DE MARCHANDISES</t>
  </si>
  <si>
    <t>FD</t>
  </si>
  <si>
    <t>SERVICES D'EXPEDITION/TRANSPORT DE MARCHANDISES</t>
  </si>
  <si>
    <t>FC</t>
  </si>
  <si>
    <t>SERVICES D'EXPEDITION DU COURRIER ET SERVICES CONNEXES</t>
  </si>
  <si>
    <t>FB</t>
  </si>
  <si>
    <t>FOURNITURES, CONSOMMABLES ET PETITS EQUIPEMENTS POUR LE TRANSPORT DE MARCHANDISES ET L'AFFRANCHISSEMENT</t>
  </si>
  <si>
    <t>FA</t>
  </si>
  <si>
    <t>SERVICES AUXILIAIRES AUX TRANSPORTS ET A L'HEBERGEMENT DE PERSONNES</t>
  </si>
  <si>
    <t>DC</t>
  </si>
  <si>
    <t>HEBERGEMENT DES PERSONNES (HORS EVENEMENTIEL)</t>
  </si>
  <si>
    <t>DB</t>
  </si>
  <si>
    <t>TRANSPORT DES PERSONNES</t>
  </si>
  <si>
    <t>DA</t>
  </si>
  <si>
    <t>FORMATION ET CERTIFICATION DES ETUDIANTS</t>
  </si>
  <si>
    <t>EE</t>
  </si>
  <si>
    <t>PRESTATIONS DOMAINE VALORISATION / TRANSFERT DE TECHNOLOGIES</t>
  </si>
  <si>
    <t>ED</t>
  </si>
  <si>
    <t>FORMATIONS ET GESTION DES RESSOURCES HUMAINES</t>
  </si>
  <si>
    <t>EC</t>
  </si>
  <si>
    <t>SERVICES D'ETUDES, ASSISTANCES ET CONSEILS</t>
  </si>
  <si>
    <t>EB</t>
  </si>
  <si>
    <t>ASSURANCES ET SERVICES EN ASSURANCE</t>
  </si>
  <si>
    <t>EA</t>
  </si>
  <si>
    <t>E (sauf E racine)</t>
  </si>
  <si>
    <t>DOCUMENTATION : SERVICES DE GESTION DOCUMENTAIRE ET D'ARCHIVAGE</t>
  </si>
  <si>
    <t>CI</t>
  </si>
  <si>
    <t>DOCUMENTATION : SYSTEMES D'INFORMATION DOCUMENTAIRE ET D'ARCHIVAGE</t>
  </si>
  <si>
    <t>DOCUMENTATION : BIBLIOTHEQUES ET MAGASINS D'ARCHIVES</t>
  </si>
  <si>
    <t>CG</t>
  </si>
  <si>
    <t>DOCUMENTATION : ARCHIVES</t>
  </si>
  <si>
    <t>CF</t>
  </si>
  <si>
    <t>DOCUMENTATION : DOCUMENTS</t>
  </si>
  <si>
    <t>CE</t>
  </si>
  <si>
    <t>CULTURE ET COLLECTIONS DE MUSEE</t>
  </si>
  <si>
    <t>CD</t>
  </si>
  <si>
    <t>COMMUNICATION : SERVICES POUR LA COMMUNICATION</t>
  </si>
  <si>
    <t>CC</t>
  </si>
  <si>
    <t>COMMUNICATION : COMMUNICATION EVENEMENTIELLE ET INSTITUTIONNELLE</t>
  </si>
  <si>
    <t>CB</t>
  </si>
  <si>
    <t>COMMUNICATION : CONCEPTION, EDITION, IMPRESSION</t>
  </si>
  <si>
    <t>CA</t>
  </si>
  <si>
    <t>C (complet)</t>
  </si>
  <si>
    <t>SECURITE AU TRAVAIL : SERVICES DE LABORATOIRE</t>
  </si>
  <si>
    <t>HC</t>
  </si>
  <si>
    <t>APPROVISIONNEMENTS &amp; HYGIÈNE</t>
  </si>
  <si>
    <t>SECURITE AU TRAVAIL : R/M &amp; VERIF. EQ. SANTE ET SECU DE LABO</t>
  </si>
  <si>
    <t>HB</t>
  </si>
  <si>
    <t>SECURITE AU TRAVAIL : CONSOMMABLES ET EQUIPEMENTS DE PROTECTION INDIVIDUELS ET COLLECTIFS</t>
  </si>
  <si>
    <t>HA</t>
  </si>
  <si>
    <t>AUTRES APPROVISIONNEMENTS GENERAUX</t>
  </si>
  <si>
    <t>AF</t>
  </si>
  <si>
    <t>ACTIVITES SPORTIVES, MUSICALES ET RECREATIVES</t>
  </si>
  <si>
    <t>AE</t>
  </si>
  <si>
    <t>PARC DE VEHICULES</t>
  </si>
  <si>
    <t>AD</t>
  </si>
  <si>
    <t>IMPRESSION-REPROGRAPHIE</t>
  </si>
  <si>
    <t>AC</t>
  </si>
  <si>
    <t>BUREAU (HORS INFORMATIQUE)</t>
  </si>
  <si>
    <t>AB</t>
  </si>
  <si>
    <t>ALIMENTATION - RESTAURATION - HOTELLERIE</t>
  </si>
  <si>
    <t>AA</t>
  </si>
  <si>
    <t>A + H</t>
  </si>
  <si>
    <t>EXPERIMENTATION VEGETALE : SERVICES SPECIALISES (HORS BIOLOGIE)</t>
  </si>
  <si>
    <t>QD</t>
  </si>
  <si>
    <t>EXPERIMENTATION VEGETALE : REPARATION ET MAINTENANCE DES EQUIPEMENTS</t>
  </si>
  <si>
    <t>QC</t>
  </si>
  <si>
    <t>EXPERIMENTATION VEGETALE : EQUIPEMENTS, FOURNITURES ET CONSOMMABLES</t>
  </si>
  <si>
    <t>QB</t>
  </si>
  <si>
    <t>EXPERIMENTATION VEGETALE : VEGETAUX ET PRODUITS POUR LEUR CULTURE ET CONSERVATION</t>
  </si>
  <si>
    <t>QA</t>
  </si>
  <si>
    <t>ELEVAGE - EXPERIMENTATION ET CONSERVATION ANIMALE : SERVICES</t>
  </si>
  <si>
    <t>KG</t>
  </si>
  <si>
    <t>ELEVAGE ET EXPERIMENTATION ANIMALE : MAINTENANCE ET REPARATION DES EQUIPEMENTS</t>
  </si>
  <si>
    <t>KF</t>
  </si>
  <si>
    <t>MATERIELS ET CONSOMMABLES DE LABORATOIRE D'EXPERIMENTATION ANIMALE</t>
  </si>
  <si>
    <t>KE</t>
  </si>
  <si>
    <t>EXPERIMENTATION ANIMALE : MOLECULES, PRODUITS ET CONSOMMABLES DE SOIN</t>
  </si>
  <si>
    <t>KD</t>
  </si>
  <si>
    <t>EQUIPEMENTS ET CONSOMMABLES POUR LES MILIEUX ANIMALIERS</t>
  </si>
  <si>
    <t>KC</t>
  </si>
  <si>
    <t>ALIMENTATION POUR ANIMAUX</t>
  </si>
  <si>
    <t>KB</t>
  </si>
  <si>
    <t>ANIMAUX</t>
  </si>
  <si>
    <t>KA</t>
  </si>
  <si>
    <t>K, Q</t>
  </si>
  <si>
    <t>MECANIQUE ET AUTOMATIQUE : SERVICES ET FOURNITURES A FACON</t>
  </si>
  <si>
    <t>RD</t>
  </si>
  <si>
    <t>MÉCANIQUE &amp; ATELIER</t>
  </si>
  <si>
    <t>REPARATION ET MAINTENANCE DES EQUIPEMENTS D'ATELIER ET D'AUTOMATIQUE</t>
  </si>
  <si>
    <t>RC</t>
  </si>
  <si>
    <t>AUTOMATIQUE : EQUIPEMENTS DE MAQUETTES DE MISE EN SITUATION OU DE PROTOTYPAGE</t>
  </si>
  <si>
    <t>RB</t>
  </si>
  <si>
    <t>EQUIPEMENTS, FOURNITURES ET CONSOMMABLES D'ATELIER</t>
  </si>
  <si>
    <t>RA</t>
  </si>
  <si>
    <t>R (sauf R racine)</t>
  </si>
  <si>
    <t>NANOTECHNOLOGIES - MICRO-ELECTRONIQUE : SERVICES SPECIALISES</t>
  </si>
  <si>
    <t>WC</t>
  </si>
  <si>
    <t>NANOTECHNOLOGIES - MICRO-ELECTRONIQUE : REPARATION ET MAINTENANCE DES EQUIPEMENTS</t>
  </si>
  <si>
    <t>WB</t>
  </si>
  <si>
    <t>NANOTECHNOLOGIES - MICRO-ELECTRONIQUE : MATERIAUX, CONSOMMABLES, EQUIPEMENTS</t>
  </si>
  <si>
    <t>WA</t>
  </si>
  <si>
    <t>VIDE ET ULTRA-VIDE : REPARATION ET MAINTENANCE DU MATERIEL POUR LE VIDE ET LES TECHNIQUES SOUS VIDE</t>
  </si>
  <si>
    <t>VC</t>
  </si>
  <si>
    <t>VIDE ET ULTRA-VIDE : TECHNIQUES SOUS VIDE</t>
  </si>
  <si>
    <t>VB</t>
  </si>
  <si>
    <t>VIDE ET ULTRA-VIDE : EQUIPEMENTS POUR LA GENERATION, LA MESURE ET LE CONTRÔLE DU VIDE ET DE L'ULTRAVIDE</t>
  </si>
  <si>
    <t>VA</t>
  </si>
  <si>
    <t>ARCHEOLOGIE</t>
  </si>
  <si>
    <t>UI</t>
  </si>
  <si>
    <t>GEOPHYSIQUE ET ASTROPHYSIQUE : SERVICES SPECIALISES</t>
  </si>
  <si>
    <t>UH</t>
  </si>
  <si>
    <t>GEOPHYSIQUE - ASTROPHYSIQUE : AUTRES EQUIPEMENTS SCIENTIFIQUES</t>
  </si>
  <si>
    <t>UG</t>
  </si>
  <si>
    <t>VEHICULES AERIENS ET EQUIPEMENTS POUR VEHICULES AERIENS</t>
  </si>
  <si>
    <t>UF</t>
  </si>
  <si>
    <t>GEOPHYSIQUE : FORAGE ET CARROTAGE</t>
  </si>
  <si>
    <t>UE</t>
  </si>
  <si>
    <t>GEOPHYSIQUE TERRESTRE : VEHICULES TERRESTRES SPECIFIQUES ET EQUIPEMENTS</t>
  </si>
  <si>
    <t>UD</t>
  </si>
  <si>
    <t>OCEANOGRAPHIE : EQUIPEMENTS SCIENTIFIQUES EMBARQUES</t>
  </si>
  <si>
    <t>UC</t>
  </si>
  <si>
    <t>VEHICULES AUTONOMES MARINS</t>
  </si>
  <si>
    <t>UB</t>
  </si>
  <si>
    <t>EMBARCATIONS ET EQUIPEMENTS D'EMBARCATIONS</t>
  </si>
  <si>
    <t>UA</t>
  </si>
  <si>
    <t>ELECTRONIQUE / TESTS ENERGIE MESURES : SERVICES SPECIALISES</t>
  </si>
  <si>
    <t>TD</t>
  </si>
  <si>
    <t>ELECTRONIQUE / TEST, ENERGIE, MESURES : REPARATION ET MAINTENANCE DES EQUIPEMENTS</t>
  </si>
  <si>
    <t>TC</t>
  </si>
  <si>
    <t>TESTS ENERGIE MESURES : EQUIPEMENTS</t>
  </si>
  <si>
    <t>TB</t>
  </si>
  <si>
    <t>ELECTRONIQUE : COMPOSANTS, EQUIPEMENTS</t>
  </si>
  <si>
    <t>TA</t>
  </si>
  <si>
    <t>SPECTROMETRIE - SPECTROSCOPIE : SERVICES D'ANALYSES</t>
  </si>
  <si>
    <t>SH</t>
  </si>
  <si>
    <t>SPECTROMETRIE : MAINTENANCE, REPARATION DES EQUIPEMENTS</t>
  </si>
  <si>
    <t>SG</t>
  </si>
  <si>
    <t>AUTRES TECHNIQUES SPECTROSCOPIQUES : EQUIPEMENTS, ACCESSOIRES ET CONSOMMABLES DEDIES AUX INSTRUMENTS</t>
  </si>
  <si>
    <t>SF</t>
  </si>
  <si>
    <t>SPECTROMETRIE OPTIQUE : EQUIPEMENTS, ACCESSOIRES ET CONSOMMABLES DEDIES AUX INSTRUMENTS</t>
  </si>
  <si>
    <t>SE</t>
  </si>
  <si>
    <t>SPECTROMETRIE ELECTRONIQUE ET IONIQUE : INSTRUMENTS, ACCESSOIRES ET CONSOMMABLES DEDIES AUX INSTRUMENTS</t>
  </si>
  <si>
    <t>SD</t>
  </si>
  <si>
    <t>RAYONS X : EQUIPEMENTS, ACCESSOIRES ET CONSOMMABLES DEDIES AUX INSTRUMENTS</t>
  </si>
  <si>
    <t>SC</t>
  </si>
  <si>
    <t>SPECTROMETRIE DE MASSE ET TECHNIQUES SEPARATIVES : EQUIPEMENTS, ACCESSOIRES ET CONSOMMABLES DEDIES AUX INSTRUMENTS</t>
  </si>
  <si>
    <t>SB</t>
  </si>
  <si>
    <t>SPECTROMETRIE RMN ET RPE : EQUIPEMENTS, ACCESSOIRES ET CONSOMMABLES DEDIES AUX INSTRUMENTS</t>
  </si>
  <si>
    <t>SA</t>
  </si>
  <si>
    <t>PHYSIQUE NUCLEAIRE ET CORPUSCULAIRE ET AUTRES MESURES PHYSIQUES : SERVICES SPECIFIQUES (HORS MICROSCOPIE ET SPECTROMETRIE)</t>
  </si>
  <si>
    <t>PD</t>
  </si>
  <si>
    <t>PHYSIQUE NUCLEAIRE ET CORPUSCULAIRE ET AUTRES MESURES PHYSIQUES : REPARATION ET MAINTENANCE DES EQUIPEMENTS</t>
  </si>
  <si>
    <t>PC</t>
  </si>
  <si>
    <t>PHYSIQUE : AUTRES MATERIELS DE MESURES PHYSIQUES ET INDUSTRIELS</t>
  </si>
  <si>
    <t>PB</t>
  </si>
  <si>
    <t>RAYONNEMENTS NUCLEAIRES ET CORPUSCULAIRES</t>
  </si>
  <si>
    <t>PA</t>
  </si>
  <si>
    <t>OPTO : SERVICES SPECIALISES</t>
  </si>
  <si>
    <t>OC</t>
  </si>
  <si>
    <t>OPTO : REPARATION - VERIFICATION - MAINTENANCE</t>
  </si>
  <si>
    <t>OB</t>
  </si>
  <si>
    <t>OPTO : COMPOSANTS OPTIQUES - LASERS ET MATERIEL DE METROLOGIE OPTIQUE</t>
  </si>
  <si>
    <t>OA</t>
  </si>
  <si>
    <t>MICROSCOPIE - PROFILOMETRIE : SERVICES D'ANALYSE</t>
  </si>
  <si>
    <t>MC</t>
  </si>
  <si>
    <t>MICROSCOPIE - PROFILOMETRIE : REPARATION ET MAINTENANCE</t>
  </si>
  <si>
    <t>MB</t>
  </si>
  <si>
    <t>MICROSCOPIE - PROFILOMETRIE : MATERIEL, ACCESSOIRES ET CONSOMMABLES</t>
  </si>
  <si>
    <t>MA</t>
  </si>
  <si>
    <t>M, O, P, S, T, U, V, W</t>
  </si>
  <si>
    <t>GAZ DE LABORATOIRE OU D'ATELIER - CRYOGENIE : REPARATION ET MAINTENANCE DES EQUIPEMENTS</t>
  </si>
  <si>
    <t>GC</t>
  </si>
  <si>
    <t>GAZ DE LABORATOIRE OU D'ATELIER : MATERIEL DE GENERATION, STOCKAGE, DISTRIBUTION ET ANALYSE DES GAZ</t>
  </si>
  <si>
    <t>GB</t>
  </si>
  <si>
    <t>GAZ DE LABORATOIRE OU D'ATELIER - CRYOGENIE : CONSOMMABLES</t>
  </si>
  <si>
    <t>GA</t>
  </si>
  <si>
    <t>CHIMIE ET BIOLOGIE : SERVICES</t>
  </si>
  <si>
    <t>NE</t>
  </si>
  <si>
    <t>CHIMIE ET BIOLOGIE : REPARATION - MAINTENANCE - VERIFICATION DES EQUIPEMENTS</t>
  </si>
  <si>
    <t>ND</t>
  </si>
  <si>
    <t>CHIMIE ET BIOLOGIE : INSTRUMENTS SPECIFIQUES ET CONSOMMABLES DEDIES</t>
  </si>
  <si>
    <t>NC</t>
  </si>
  <si>
    <t>CHIMIE ET BIOLOGIE : CONSOMMABLES ET MATERIEL COURANTS DE LABORATOIRE</t>
  </si>
  <si>
    <t>NB</t>
  </si>
  <si>
    <t>CHIMIE ET BIOLOGIE : PRODUITS ET REACTIFS</t>
  </si>
  <si>
    <t>NA</t>
  </si>
  <si>
    <t>TELECOMMUNICATIONS : SERVICES</t>
  </si>
  <si>
    <t>II</t>
  </si>
  <si>
    <t>INFORMATIQUE &amp; AUDIOVISUEL</t>
  </si>
  <si>
    <t>TELECOMMUNICATIONS : MAINTENANCE, ENTRETIEN ET REPARATION DES EQUIPEMENTS</t>
  </si>
  <si>
    <t>IH</t>
  </si>
  <si>
    <t>TELECOMMUNICATIONS : MATERIEL ET GROS EQUIPEMENTS DE TELECOMMUNICATION</t>
  </si>
  <si>
    <t>IG</t>
  </si>
  <si>
    <t>AUDIOVISUEL ET SERVICES POUR L'AUDIOVISUEL</t>
  </si>
  <si>
    <t>IF</t>
  </si>
  <si>
    <t>AUDIOVISUEL : EQUIPEMENTS, CONSOMMABLES ET PIECES DETACHEES</t>
  </si>
  <si>
    <t>IE</t>
  </si>
  <si>
    <t>SERVICES POUR L'INFORMATIQUE</t>
  </si>
  <si>
    <t>ID</t>
  </si>
  <si>
    <t>INFORMATIQUE : MAINTENANCE, ENTRETIEN ET REPARATION DES EQUIPEMENTS INFORMATIQUES</t>
  </si>
  <si>
    <t>IC</t>
  </si>
  <si>
    <t>INFORMATIQUE : LOGICIELS STANDARDS ET SPECIFIQUES</t>
  </si>
  <si>
    <t>IB</t>
  </si>
  <si>
    <t>INFORMATIQUE : EQUIPEMENTS, CONSOMMABLES ET PIECES DETACHEES POUR L'INFORMATIQUE</t>
  </si>
  <si>
    <t>IA</t>
  </si>
  <si>
    <t>REPARATION ET MAINTENANCE DES EQUIPEMENTS DE TRAITEMENT DE L'AIR ET DE L'EAU</t>
  </si>
  <si>
    <t>JB</t>
  </si>
  <si>
    <t>AMENAGEMENT ET MOBILIER DE LABORATOIRE ET DE SALLE DE TP</t>
  </si>
  <si>
    <t>JA</t>
  </si>
  <si>
    <t>ESPACES VERTS</t>
  </si>
  <si>
    <t>BG</t>
  </si>
  <si>
    <t>TRAVAUX DE CONSTRUCTION ET SERVICES CONNEXES</t>
  </si>
  <si>
    <t>BF</t>
  </si>
  <si>
    <t>TRAVAUX D'AMENAGEMENT ET DE MAINTENANCE DES BATIMENTS</t>
  </si>
  <si>
    <t>FOURNITURES ET MATERIEL POUR LA CONSTRUCTION, L'AMENAGEMENT, L'EQUIPEMENT ET L'ENTRETIEN DES BÂTIMENTS ET INFRASTRUCTURES</t>
  </si>
  <si>
    <t>BD</t>
  </si>
  <si>
    <t>AUTRES SERVICES AUX BÂTIMENTS</t>
  </si>
  <si>
    <t>FOURNITURES, EQUIPEMENTS ET SERVICES POUR L'ENTRETIEN DES LOCAUX ET L'HYGIENE</t>
  </si>
  <si>
    <t>BB</t>
  </si>
  <si>
    <t>FLUIDES ET COMBUSTIBLES</t>
  </si>
  <si>
    <t>BA</t>
  </si>
  <si>
    <t>Intitulé Nacres</t>
  </si>
  <si>
    <t>Code Nacres</t>
  </si>
  <si>
    <t>Famille d'achats</t>
  </si>
  <si>
    <t>N°</t>
  </si>
  <si>
    <t>Code nacre simplifié</t>
  </si>
  <si>
    <t>code nacres Simplifié</t>
  </si>
  <si>
    <t>https://upecnumerique.sharepoint.com/sites/DAF-PRB/documents_contractuels/Forms/AllItems.aspx?RootFolder=/sites%2FDAF%2DPRB%2Fdocuments%5Fcontractuels%2F1%2EMarch%C3%A9s%20ouverts%20%C3%A0%20TOUS%2F4%2EFonctionnement%20Courant%2F2018PFCOPIEURS&amp;View=%7B6F884D63%2DDCF1%2D49B2%2DBCDC%2DBDF571290E5C%7D</t>
  </si>
  <si>
    <t>https://upecnumerique.sharepoint.com/sites/DAF-PRB/documents_contractuels/Forms/AllItems.aspx?RootFolder=/sites%2FDAF%2DPRB%2Fdocuments%5Fcontractuels%2F1%2EMarch%C3%A9s%20ouverts%20%C3%A0%20TOUS%2F4%2EFonctionnement%20Courant%2F2019PFMISSIONS&amp;View=%7B6F884D63%2DDCF1%2D49B2%2DBCDC%2DBDF571290E5C%7D</t>
  </si>
  <si>
    <t>https://upecnumerique.sharepoint.com/sites/DAF-PRB/documents_contractuels/Forms/AllItems.aspx?RootFolder=/sites%2FDAF%2DPRB%2Fdocuments%5Fcontractuels%2F2%2EMarch%C3%A9s%20acc%C3%A8s%20LIMITE%2F2%2EPrestations%20d%27accompagnement%2DConseil%2F2024PFHACMQBAT&amp;View=%7B6F884D63%2DDCF1%2D49B2%2DBCDC%2DBDF571290E5C%7D</t>
  </si>
  <si>
    <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t>
  </si>
  <si>
    <t>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t>
  </si>
  <si>
    <t>https://upecnumerique.sharepoint.com/sites/DAF-PRB/documents_contractuels/Forms/AllItems.aspx?RootFolder=/sites%2FDAF%2DPRB%2Fdocuments%5Fcontractuels%2F2%2EMarch%C3%A9s%20acc%C3%A8s%20LIMITE%2F7%2ETravaux%20%2D%20maitrise%20d%27%C5%93uvre%20%2Dcoordination%2F2022PFTVXDALLE&amp;View=%7B6F884D63%2DDCF1%2D49B2%2DBCDC%2DBDF571290E5C%7D</t>
  </si>
  <si>
    <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t>
  </si>
  <si>
    <t>https://upecnumerique.sharepoint.com/sites/DAF-PRB/documents_contractuels/Forms/AllItems.aspx?RootFolder=/sites%2FDAF%2DPRB%2Fdocuments%5Fcontractuels%2F1%2EMarch%C3%A9s%20ouverts%20%C3%A0%20TOUS%2F5%2EInformatiques%2Dbureatiques%2F2021PFAUDIUPEC&amp;View=%7B6F884D63%2DDCF1%2D49B2%2DBCDC%2DBDF571290E5C%7D</t>
  </si>
  <si>
    <t>https://upecnumerique.sharepoint.com/sites/DAF-PRB/documents_contractuels/Forms/AllItems.aspx?RootFolder=/sites%2FDAF%2DPRB%2Fdocuments%5Fcontractuels%2F2%2EMarch%C3%A9s%20acc%C3%A8s%20LIMITE%2F6%2EServices%20%2DMaintenance%2F2023PFSDECHETS&amp;View=%7B6F884D63%2DDCF1%2D49B2%2DBCDC%2DBDF571290E5C%7D</t>
  </si>
  <si>
    <t>https://upecnumerique.sharepoint.com/sites/DAF-PRB/documents_contractuels/Forms/AllItems.aspx?RootFolder=/sites%2FDAF%2DPRB%2Fdocuments%5Fcontractuels%2F2%2EMarch%C3%A9s%20acc%C3%A8s%20LIMITE%2F7%2ETravaux%20%2D%20maitrise%20d%27%C5%93uvre%20%2Dcoordination%2F2022PFTVXHMBRB&amp;View=%7B6F884D63%2DDCF1%2D49B2%2DBCDC%2DBDF571290E5C%7D</t>
  </si>
  <si>
    <t>https://upecnumerique.sharepoint.com/sites/DAF-PRB/documents_contractuels/Forms/AllItems.aspx?RootFolder=/sites%2FDAF%2DPRB%2Fdocuments%5Fcontractuels%2F1%2EMarch%C3%A9s%20ouverts%20%C3%A0%20TOUS%2F4%2EFonctionnement%20Courant%2F2022PFNETTUPEC&amp;View=%7B6F884D63%2DDCF1%2D49B2%2DBCDC%2DBDF571290E5C%7D</t>
  </si>
  <si>
    <t>https://upecnumerique.sharepoint.com/sites/DAF-PRB/documents_contractuels/Forms/AllItems.aspx?RootFolder=/sites%2FDAF%2DPRB%2Fdocuments%5Fcontractuels%2F2%2EMarch%C3%A9s%20acc%C3%A8s%20LIMITE%2F6%2EServices%20%2DMaintenance%2F2024PFMCECPRCH%2F2024PFMCECPRCH&amp;View=%7B6F884D63%2DDCF1%2D49B2%2DBCDC%2DBDF571290E5C%7D</t>
  </si>
  <si>
    <t>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t>
  </si>
  <si>
    <t>https://upecnumerique.sharepoint.com/sites/DAF-PRB/documents_contractuels/Forms/AllItems.aspx?RootFolder=/sites%2FDAF%2DPRB%2Fdocuments%5Fcontractuels%2F1%2EMarch%C3%A9s%20ouverts%20%C3%A0%20TOUS%2F4%2EFonctionnement%20Courant%2F2017PFBUSCDSID&amp;View=%7B6F884D63%2DDCF1%2D49B2%2DBCDC%2DBDF571290E5C%7D</t>
  </si>
  <si>
    <t>https://upecnumerique.sharepoint.com/sites/DAF-PRB/documents_contractuels/Forms/AllItems.aspx?RootFolder=/sites%2FDAF%2DPRB%2Fdocuments%5Fcontractuels%2F1%2EMarch%C3%A9s%20ouverts%20%C3%A0%20TOUS%2F1%2E%20Achats%20Mutualis%C3%A9s%2FRESAH%2F2023ACHATRESA1&amp;View=%7B6F884D63%2DDCF1%2D49B2%2DBCDC%2DBDF571290E5C%7D</t>
  </si>
  <si>
    <t>https://upecnumerique.sharepoint.com/sites/DAF-PRB/documents_contractuels/Forms/AllItems.aspx?RootFolder=/sites%2FDAF%2DPRB%2Fdocuments%5Fcontractuels%2F1%2EMarch%C3%A9s%20ouverts%20%C3%A0%20TOUS%2F8%2EPrestations%20d%27accompagnement%20%2D%20Conseil%2F2023PFSONDAGES&amp;View=%7B6F884D63%2DDCF1%2D49B2%2DBCDC%2DBDF571290E5C%7D</t>
  </si>
  <si>
    <t>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t>
  </si>
  <si>
    <t>https://upecnumerique.sharepoint.com/sites/DAF-PRB/documents_contractuels/Forms/AllItems.aspx?RootFolder=/sites%2FDAF%2DPRB%2Fdocuments%5Fcontractuels%2F1%2EMarch%C3%A9s%20ouverts%20%C3%A0%20TOUS%2F4%2EFonctionnement%20Courant%2F2020PFOBJPUBLI&amp;View=%7B6F884D63%2DDCF1%2D49B2%2DBCDC%2DBDF571290E5C%7D</t>
  </si>
  <si>
    <t>https://upecnumerique.sharepoint.com/sites/DAF-PRB/documents_contractuels/Forms/AllItems.aspx?RootFolder=/sites%2FDAF%2DPRB%2Fdocuments%5Fcontractuels%2F1%2EMarch%C3%A9s%20ouverts%20%C3%A0%20TOUS%2F3%2ETraiteur%2DAlimentaire%2F2020PATRAITEUR&amp;View=%7B6F884D63%2DDCF1%2D49B2%2DBCDC%2DBDF571290E5C%7D</t>
  </si>
  <si>
    <t>https://upecnumerique.sharepoint.com/sites/DAF-PRB/documents_contractuels/Forms/AllItems.aspx?RootFolder=/sites%2FDAF%2DPRB%2Fdocuments%5Fcontractuels%2F1%2EMarch%C3%A9s%20ouverts%20%C3%A0%20TOUS%2F6%2EServices%2DMaintenance%2F2026PFMCECHAUF&amp;View=%7B6F884D63%2DDCF1%2D49B2%2DBCDC%2DBDF571290E5C%7D</t>
  </si>
  <si>
    <t>https://upecnumerique.sharepoint.com/sites/DAF-PRB/documents_contractuels/Forms/AllItems.aspx?RootFolder=/sites%2FDAF%2DPRB%2Fdocuments%5Fcontractuels%2F1%2EMarch%C3%A9s%20ouverts%20%C3%A0%20TOUS%2F7%2ETravaux%2DMaitrise%20d%27%C5%93uvre%2D%20Coordination%2F2022PFFOURQUIN&amp;View=%7B6F884D63%2DDCF1%2D49B2%2DBCDC%2DBDF571290E5C%7D</t>
  </si>
  <si>
    <t>https://upecnumerique.sharepoint.com/sites/DAF-PRB/documents_contractuels/Forms/AllItems.aspx?RootFolder=/sites%2FDAF%2DPRB%2Fdocuments%5Fcontractuels%2F2%2EMarch%C3%A9s%20acc%C3%A8s%20LIMITE%2F6%2EServices%20%2DMaintenance%2F2023PFMCEASCEN&amp;View=%7B6F884D63%2DDCF1%2D49B2%2DBCDC%2DBDF571290E5C%7D</t>
  </si>
  <si>
    <t>https://upecnumerique.sharepoint.com/sites/DAF-PRB/documents_contractuels/Forms/AllItems.aspx?RootFolder=/sites%2FDAF%2DPRB%2Fdocuments%5Fcontractuels%2F2%2EMarch%C3%A9s%20acc%C3%A8s%20LIMITE%2F6%2EServices%20%2DMaintenance%2F2023PFGARDUPEC&amp;View=%7B6F884D63%2DDCF1%2D49B2%2DBCDC%2DBDF571290E5C%7D</t>
  </si>
  <si>
    <t>https://upecnumerique.sharepoint.com/sites/DAF-PRB/documents_contractuels/Forms/AllItems.aspx?RootFolder=/sites%2FDAF%2DPRB%2Fdocuments%5Fcontractuels%2F2%2EMarch%C3%A9s%20acc%C3%A8s%20LIMITE%2F6%2EServices%20%2DMaintenance%2F2023PFNTCAMPUS&amp;View=%7B6F884D63%2DDCF1%2D49B2%2DBCDC%2DBDF571290E5C%7D</t>
  </si>
  <si>
    <t>https://upecnumerique.sharepoint.com/sites/DAF-PRB/documents_contractuels/Forms/AllItems.aspx?RootFolder=/sites%2FDAF%2DPRB%2Fdocuments%5Fcontractuels%2F2%2EMarch%C3%A9s%20acc%C3%A8s%20LIMITE%2F4%2EFonctionnement%20courant%2F2024PFESPVERTS&amp;View=%7B6F884D63%2DDCF1%2D49B2%2DBCDC%2DBDF571290E5C%7D</t>
  </si>
  <si>
    <t>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t>
  </si>
  <si>
    <t>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t>
  </si>
  <si>
    <t>https://upecnumerique.sharepoint.com/sites/DAF-PRB/documents_contractuels/Forms/AllItems.aspx?RootFolder=/sites%2FDAF%2DPRB%2Fdocuments%5Fcontractuels%2F2%2EMarch%C3%A9s%20acc%C3%A8s%20LIMITE%2F6%2EServices%20%2DMaintenance%2F2025PFMCESYSSI&amp;View=%7B6F884D63%2DDCF1%2D49B2%2DBCDC%2DBDF571290E5C%7D</t>
  </si>
  <si>
    <t>https://upecnumerique.sharepoint.com/sites/DAF-PRB/documents_contractuels/Forms/AllItems.aspx?RootFolder=/sites%2FDAF%2DPRB%2Fdocuments%5Fcontractuels%2F2%2EMarch%C3%A9s%20acc%C3%A8s%20LIMITE%2F5%2EInformatiques%2Dbureatiques%2F2023PFAUTOCOMM&amp;View=%7B6F884D63%2DDCF1%2D49B2%2DBCDC%2DBDF571290E5C%7D</t>
  </si>
  <si>
    <t>https://upecnumerique.sharepoint.com/sites/DAF-PRB/documents_contractuels/Forms/AllItems.aspx?RootFolder=/sites%2FDAF%2DPRB%2Fdocuments%5Fcontractuels%2F2%2EMarch%C3%A9s%20acc%C3%A8s%20LIMITE%2F5%2EInformatiques%2Dbureatiques%2F2024PFPRESINFO&amp;View=%7B6F884D63%2DDCF1%2D49B2%2DBCDC%2DBDF571290E5C%7D</t>
  </si>
  <si>
    <t>https://upecnumerique.sharepoint.com/sites/DAF-PRB/documents_contractuels/Forms/AllItems.aspx?RootFolder=/sites%2FDAF%2DPRB%2Fdocuments%5Fcontractuels%2F2%2EMarch%C3%A9s%20acc%C3%A8s%20LIMITE%2F10%2ECellule%20nationale%20logicielle%20%2DCNL%2F2025MSLOGMSOFT&amp;View=%7B6F884D63%2DDCF1%2D49B2%2DBCDC%2DBDF571290E5C%7D</t>
  </si>
  <si>
    <t>https://upecnumerique.sharepoint.com/sites/DAF-PRB/documents_contractuels/Forms/AllItems.aspx?RootFolder=/sites%2FDAF%2DPRB%2Fdocuments%5Fcontractuels%2F2%2EMarch%C3%A9s%20acc%C3%A8s%20LIMITE%2F10%2ECellule%20nationale%20logicielle%20%2DCNL%2F2025MSLOGREDHA&amp;View=%7B6F884D63%2DDCF1%2D49B2%2DBCDC%2DBDF571290E5C%7D</t>
  </si>
  <si>
    <t>https://upecnumerique.sharepoint.com/sites/DAF-PRB/documents_contractuels/Forms/AllItems.aspx?RootFolder=/sites%2FDAF%2DPRB%2Fdocuments%5Fcontractuels%2F2%2EMarch%C3%A9s%20acc%C3%A8s%20LIMITE%2F6%2EServices%20%2DMaintenance%2F2024PAVIDEOSAN&amp;View=%7B6F884D63%2DDCF1%2D49B2%2DBCDC%2DBDF571290E5C%7D</t>
  </si>
  <si>
    <t>https://upecnumerique.sharepoint.com/sites/DAF-PRB/documents_contractuels/Forms/AllItems.aspx?RootFolder=/sites%2FDAF%2DPRB%2Fdocuments%5Fcontractuels%2F2%2EMarch%C3%A9s%20acc%C3%A8s%20LIMITE%2F5%2EInformatiques%2Dbureatiques%2F2020PNMCEBADGE&amp;View=%7B6F884D63%2DDCF1%2D49B2%2DBCDC%2DBDF571290E5C%7D</t>
  </si>
  <si>
    <t>https://upecnumerique.sharepoint.com/sites/DAF-PRB/documents_contractuels/Forms/AllItems.aspx?RootFolder=/sites%2FDAF%2DPRB%2Fdocuments%5Fcontractuels%2F2%2EMarch%C3%A9s%20acc%C3%A8s%20LIMITE%2F6%2EServices%20%2DMaintenance%2F2024PNPRAMMICS&amp;View=%7B6F884D63%2DDCF1%2D49B2%2DBCDC%2DBDF571290E5C%7D</t>
  </si>
  <si>
    <t>https://upecnumerique.sharepoint.com/sites/DAF-PRB/documents_contractuels/Forms/AllItems.aspx?RootFolder=/sites%2FDAF%2DPRB%2Fdocuments%5Fcontractuels%2F1%2EMarch%C3%A9s%20ouverts%20%C3%A0%20TOUS%2F2%2EOuvrages%2Dabonnements%2F2024MSABONMENT&amp;View=%7B6F884D63%2DDCF1%2D49B2%2DBCDC%2DBDF571290E5C%7D</t>
  </si>
  <si>
    <t>https://upecnumerique.sharepoint.com/sites/DAF-PRB/documents_contractuels/Forms/AllItems.aspx?RootFolder=/sites%2FDAF%2DPRB%2Fdocuments%5Fcontractuels%2F1%2EMarch%C3%A9s%20ouverts%20%C3%A0%20TOUS%2F2%2EOuvrages%2Dabonnements%2F2023PFOUVRAGES&amp;View=%7B6F884D63%2DDCF1%2D49B2%2DBCDC%2DBDF571290E5C%7D</t>
  </si>
  <si>
    <t>https://upecnumerique.sharepoint.com/sites/DAF-PRB/documents_contractuels/Forms/AllItems.aspx?RootFolder=/sites%2FDAF%2DPRB%2Fdocuments%5Fcontractuels%2F1%2EMarch%C3%A9s%20ouverts%20%C3%A0%20TOUS%2F4%2EFonctionnement%20Courant%2F2025PFREPROETU&amp;View=%7B6F884D63%2DDCF1%2D49B2%2DBCDC%2DBDF571290E5C%7D</t>
  </si>
  <si>
    <t>https://upecnumerique.sharepoint.com/sites/DAF-PRB/documents_contractuels/Forms/AllItems.aspx?RootFolder=/sites%2FDAF%2DPRB%2Fdocuments%5Fcontractuels%2F2%2EMarch%C3%A9s%20acc%C3%A8s%20LIMITE%2F9%2EInstruments%20scientifiques%2F2023PNACHATDVS%2F02%2EDocs%20tech%20%26%20financiers%2F2023PNACHATDVS&amp;View=%7B6F884D63%2DDCF1%2D49B2%2DBCDC%2DBDF571290E5C%7D</t>
  </si>
  <si>
    <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t>
  </si>
  <si>
    <t>https://upecnumerique.sharepoint.com/sites/DAF-PRB/documents_contractuels/Forms/AllItems.aspx?RootFolder=/sites%2FDAF%2DPRB%2Fdocuments%5Fcontractuels%2F2%2EMarch%C3%A9s%20acc%C3%A8s%20LIMITE%2F4%2EFonctionnement%20courant%2F2019MSCARMULTS%20%282019%2D2026%29&amp;View=%7B6F884D63%2DDCF1%2D49B2%2DBCDC%2DBDF571290E5C%7D</t>
  </si>
  <si>
    <t>https://upecnumerique.sharepoint.com/sites/DAF-PRB/documents_contractuels/Forms/AllItems.aspx?RootFolder=/sites%2FDAF%2DPRB%2Fdocuments%5Fcontractuels%2F1%2EMarch%C3%A9s%20ouverts%20%C3%A0%20TOUS%2F1%2E%20Achats%20Mutualis%C3%A9s%2FCNL%2F2023CELULOGICI%2DADOBE&amp;View=%7B6F884D63%2DDCF1%2D49B2%2DBCDC%2DBDF571290E5C%7D</t>
  </si>
  <si>
    <t>https://upecnumerique.sharepoint.com/sites/DAF-PRB/documents_contractuels/Forms/AllItems.aspx?RootFolder=/sites%2FDAF%2DPRB%2Fdocuments%5Fcontractuels%2F2%2EMarch%C3%A9s%20acc%C3%A8s%20LIMITE%2F4%2EFonctionnement%20courant%2F2024PFASSUUPEC%2F2024PAAMOASSUR%2DAMO%20et%20Conseil&amp;View=%7B6F884D63%2DDCF1%2D49B2%2DBCDC%2DBDF571290E5C%7D</t>
  </si>
  <si>
    <t>https://upecnumerique.sharepoint.com/sites/DAF-PRB/documents_contractuels/Forms/AllItems.aspx?RootFolder=/sites%2FDAF%2DPRB%2Fdocuments%5Fcontractuels%2F2%2EMarch%C3%A9s%20acc%C3%A8s%20LIMITE%2F5%2EInformatiques%2Dbureatiques%2F2024PNGLOBALEX%2DSolution%20innovante%20inf%2E%20100%20000%E2%82%AC&amp;View=%7B6F884D63%2DDCF1%2D49B2%2DBCDC%2DBDF571290E5C%7D</t>
  </si>
  <si>
    <t>https://upecnumerique.sharepoint.com/sites/DAF-PRB/documents_contractuels/Forms/AllItems.aspx?RootFolder=/sites%2FDAF%2DPRB%2Fdocuments%5Fcontractuels%2F2%2EMarch%C3%A9s%20acc%C3%A8s%20LIMITE%2F1%2EAchats%20mutualis%C3%A9s%2FElectricit%C3%A9%202020%2D2023&amp;View=%7B6F884D63%2DDCF1%2D49B2%2DBCDC%2DBDF571290E5C%7D</t>
  </si>
  <si>
    <t>https://upecnumerique.sharepoint.com/sites/DAF-PRB/documents_contractuels/Forms/AllItems.aspx?RootFolder=/sites%2FDAF%2DPRB%2Fdocuments%5Fcontractuels%2F2%2EMarch%C3%A9s%20acc%C3%A8s%20LIMITE%2F4%2EFonctionnement%20courant%2F2021MSUGAPGAZ6%2FGaz%2F2021MSUGAPGAZ6%2FSuivi%2FCommandes%2FINSPE&amp;View=%7B6F884D63%2DDCF1%2D49B2%2DBCDC%2DBDF571290E5C%7D</t>
  </si>
  <si>
    <t>https://upecnumerique.sharepoint.com/sites/DAF-PRB/documents_contractuels/Forms/AllItems.aspx?RootFolder=/sites%2FDAF%2DPRB%2Fdocuments%5Fcontractuels%2F1%2EMarch%C3%A9s%20ouverts%20%C3%A0%20TOUS%2F1%2E%20Achats%20Mutualis%C3%A9s%2FUGAP&amp;View=%7B6F884D63%2DDCF1%2D49B2%2DBCDC%2DBDF571290E5C%7D</t>
  </si>
  <si>
    <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t>
  </si>
  <si>
    <t>https://upecnumerique.sharepoint.com/sites/DAF-PRB/documents_contractuels/Forms/AllItems.aspx?RootFolder=/sites%2FDAF%2DPRB%2Fdocuments%5Fcontractuels%2F1%2EMarch%C3%A9s%20ouverts%20%C3%A0%20TOUS%2F1%2E%20Achats%20Mutualis%C3%A9s%2FCNL&amp;View=%7B6F884D63%2DDCF1%2D49B2%2DBCDC%2DBDF571290E5C%7D</t>
  </si>
  <si>
    <t>https://upecnumerique.sharepoint.com/sites/DAF-PRB/documents_contractuels/Forms/AllItems.aspx?RootFolder=/sites%2FDAF%2DPRB%2Fdocuments%5Fcontractuels%2F1%2EMarch%C3%A9s%20ouverts%20%C3%A0%20TOUS%2F1%2E%20Achats%20Mutualis%C3%A9s%2FCNL%2F2023CELULOGICI%2DOracle&amp;View=%7B6F884D63%2DDCF1%2D49B2%2DBCDC%2DBDF571290E5C%7D</t>
  </si>
  <si>
    <t>https://upecnumerique.sharepoint.com/sites/DAF-PRB/documents_contractuels/Forms/AllItems.aspx?RootFolder=/sites%2FDAF%2DPRB%2Fdocuments%5Fcontractuels%2F1%2EMarch%C3%A9s%20ouverts%20%C3%A0%20TOUS%2F1%2E%20Achats%20Mutualis%C3%A9s%2FCNL%2F2021MSLOGMSOFT%2DMicrosoft%20CRAYON&amp;View=%7B6F884D63%2DDCF1%2D49B2%2DBCDC%2DBDF571290E5C%7D</t>
  </si>
  <si>
    <t>01 45 17 65 14 / 01 45 17 10 56</t>
  </si>
  <si>
    <t>Exploitation et maintenance des installations de CVC des locaux scientifiques des Campus du Val-de-Marne (94).</t>
  </si>
  <si>
    <t>2026PFANALYSEU</t>
  </si>
  <si>
    <t>L'achat d'un analyseur Intelliflex DRSE</t>
  </si>
  <si>
    <t>2026PFNETTUPEC</t>
  </si>
  <si>
    <t>PRESTATION DE NETTOYAGE ET DE VITRERIE DES LOCAUX DES CAMPUS ANDRE BOULLE, SAINT-SIMON, MAIL DES MECHES, HENRI MONDOR, PYRAMIDE, VITRY ET SENART, MOISSY CRAMAYEL ET FONTAINEBLEAU DE L'UNIVERSITE PARIS-EST CRETEIL VAL-DE-MARNE ET EGALEMENT D</t>
  </si>
  <si>
    <t>Lot n°1 - Campus André Boule et Saint-Simon</t>
  </si>
  <si>
    <t>(77) Seine-et-Marne,, (94) Val-de-Marne</t>
  </si>
  <si>
    <t>Lot n°2 - Campus Mail des Mèches</t>
  </si>
  <si>
    <t>BB.14</t>
  </si>
  <si>
    <t>SERVICES DE NETTOYAGE ET D'ENTRETIEN DES LOCAUX SENSIBLES</t>
  </si>
  <si>
    <t>Lot n°3 - Campus Henri Mondor</t>
  </si>
  <si>
    <t>Lot n°4 - Campus Pyramide</t>
  </si>
  <si>
    <t>Lot n°5 - Campus Vitry</t>
  </si>
  <si>
    <t>Lot n°6 - Campus Sénart, Moissy Cramayel, Fontainebleau et Damesme</t>
  </si>
  <si>
    <t>Exploitation et maintenance des installations de CVC</t>
  </si>
  <si>
    <t>2026PNPETITDEJ</t>
  </si>
  <si>
    <t>Prestations de petits déjeuners et les pauses café</t>
  </si>
  <si>
    <t>-IUT/IUP/ESPE DE LIEUSAINT 
Avenue Pierre Point  36-37 rue Georges Charpak 
77127 LIEUSAINT
-IUT DE FONTAINEBLEAU 
Route forestière Hurault 
77300 FONTAINEB</t>
  </si>
  <si>
    <t>DSI - Direction des système informatique</t>
  </si>
  <si>
    <t>2026PFAUDIUPEC</t>
  </si>
  <si>
    <t>Fourniture, livraison, installation et  mise en service déquipement audiovisuel</t>
  </si>
  <si>
    <t>2026PFMOEDAMEM</t>
  </si>
  <si>
    <t>MARCHE DE MAITRISE DOEUVRE PORTANT SUR LA RESTRUCTURATION PARTIELLE DU BATIMENT ÉTAT-MAJOR DU SITE DE LANCIENNE CASERNE DAMESME DE FONTAINEBLEAU.</t>
  </si>
  <si>
    <t>Maîtrise d'oeuvre (bâtiment - réhabilitation)</t>
  </si>
  <si>
    <t>10, rue du Docteur Clément-Matry
77300 Fontainebleau</t>
  </si>
  <si>
    <t>Direction de la recherche et de la valorisation</t>
  </si>
  <si>
    <t>2026PNSONDEFLU</t>
  </si>
  <si>
    <t>Achat de trois (3) sondes fluocopées</t>
  </si>
  <si>
    <t>UC.14</t>
  </si>
  <si>
    <t>2026PNMICROSOF</t>
  </si>
  <si>
    <t>Ce marché a pour objet la réalisation de service de support technique Microsoft Unified</t>
  </si>
  <si>
    <t>Services informatiques</t>
  </si>
  <si>
    <t>Construction et installation d' une chambre atmosphérique</t>
  </si>
  <si>
    <t>Marché industriel</t>
  </si>
  <si>
    <t>UG.43</t>
  </si>
  <si>
    <t>TRAVAUX MECANIQUES, ELECTRIQUES ET D'ENTRETIEN SUR MATERIEL D'ASTROPHYSIQUE</t>
  </si>
  <si>
    <t>2026PATRAITEUR</t>
  </si>
  <si>
    <t>Réalisation de prestations « traiteur » pour les services de lUniversité Paris-Est Créteil Val de Marne Cocktails</t>
  </si>
  <si>
    <t>Réalisation de prestations de cocktails et Buffets debout</t>
  </si>
  <si>
    <t>La prestation s'exécute sur tous les sites de l'Université repartis dans les département du Val de Marne, Saint Denis et Seine et Marne.</t>
  </si>
  <si>
    <t>Réalisation de prestation buffets assis et Repas servis</t>
  </si>
  <si>
    <t>2026PFCERTLING</t>
  </si>
  <si>
    <t>Réalisation de module de test pour certification linguistique en langues étrangères</t>
  </si>
  <si>
    <t>Lot n°1 - Réalisation de module de test pour certification de la langue anglaise</t>
  </si>
  <si>
    <t>Les différents sites de l'UPEC et éventuellement dans les locaux du titualire si cette option est possibile dans son offre</t>
  </si>
  <si>
    <t>Lot n°2 - Réalisation de module de test pour certification de la langue espagnole</t>
  </si>
  <si>
    <t>Lot n°3 - Réalisation de module de test pour certification de la langue allemande</t>
  </si>
  <si>
    <t>Lot n°4 - Réalisation de module de test pour certification de la langue chinoise (mandarin)</t>
  </si>
  <si>
    <t>2027PFOUVRAGES</t>
  </si>
  <si>
    <t>FOURNITURE DOUVRAGES DE LANGUES FRANCAISE ET ETRANGERE</t>
  </si>
  <si>
    <t xml:space="preserve">Lot n°1: livres scolaires de langue française de toutes disciplines   et leur(s) matériel(s) daccompagnement sur tout support pouvant être vendu(s) séparément  </t>
  </si>
  <si>
    <t xml:space="preserve">Lot n°2: ouvrages de langue française de toutes disciplines, présentés sous forme de livres brochés ou reliés (reliure d'éditeur), hors livres scolaires </t>
  </si>
  <si>
    <t xml:space="preserve">Lot n°3: ouvrages de langue étrangère (hors français) de toutes disciplines, présentés sous forme de livres brochés ou reliés (reliure d'éditeur) </t>
  </si>
  <si>
    <t>MAITRISE D'OEUVRE ET INGENIERIE</t>
  </si>
  <si>
    <t>INSTRUMENTATION OPTIQUE (CAPTEURS, FLUORIMETRES,...)</t>
  </si>
  <si>
    <t>IB.04</t>
  </si>
  <si>
    <t>CE.04</t>
  </si>
  <si>
    <t>CE.05</t>
  </si>
  <si>
    <t>CE.06</t>
  </si>
  <si>
    <t>DOCUMENTATION : LIVRES NON SCOLAIRES ELECTRONIQUES</t>
  </si>
  <si>
    <t>DOCUMENTATION : LIVRES ANCIENS PUBLIES AVANT 1900</t>
  </si>
  <si>
    <t>SOLUTIONS LOGICIELLES POUR SYSTEMES ET RESEAUX EN MODE SAAS</t>
  </si>
  <si>
    <t>61 Avenue du Général De Gaulle, 94000 Créteil - Bât I, Aile Orange — Bureau I3- 320 &amp; I3 -322</t>
  </si>
  <si>
    <t>Couleur</t>
  </si>
  <si>
    <t>Vert forêt</t>
  </si>
  <si>
    <t>Rouge brique</t>
  </si>
  <si>
    <t>Vert olive</t>
  </si>
  <si>
    <t>Bleu</t>
  </si>
  <si>
    <t>Violet</t>
  </si>
  <si>
    <t>Orange</t>
  </si>
  <si>
    <t>Sarcelle</t>
  </si>
  <si>
    <t>Brun</t>
  </si>
  <si>
    <t>Indigo</t>
  </si>
  <si>
    <t>Framboise</t>
  </si>
  <si>
    <t>Gris bleuté</t>
  </si>
  <si>
    <t>Bleu clair</t>
  </si>
  <si>
    <t>La fiche « Familles d'achats » synthétise la nomenclature NACRE. Elle regroupe les codes NACRE par famille d'achat, chacune identifiée par un code couleur dédié. Le code NACRE complet (alphanumérique, ex. AB.01) est d'abord simplifié à ses deux lettres initiales (AB), puis à sa première lettre (A), qui correspond à la famille d'achat de rattachement.</t>
  </si>
  <si>
    <t>Bientôt disponible - en cours de création</t>
  </si>
  <si>
    <t>Bientôt disponible</t>
  </si>
  <si>
    <t xml:space="preserve">MARCHE A VENIR - MARCHE A VENIR - MARCHE A VENIR -MARCHE A VENIR -MARCHE A VENIR  - MARCHE A VENIR - MARCHE A VENIR  - MARCHE A VENIR  -MARCHE A VENIR  </t>
  </si>
  <si>
    <t>B &amp; J</t>
  </si>
  <si>
    <t>2025PFFOURBURO</t>
  </si>
  <si>
    <t>https://upecnumerique.sharepoint.com/:f:/s/DAF-PRB/IgCXH6UkpD79RLMvqJMlQwNkAU_mNhL_G0IGAoXqtmNpcyM?e=wyICOI</t>
  </si>
  <si>
    <t>&gt;Interdiction des commandes inf. à100€ ht
&gt;Commandes par téléphone au 0474806996 ou par mail n.delhorbe@entrepriselea.com
&gt;BCA est disponible dans Sharepoont et dans l'INTRA
&gt;Les interlocutrices sont Mesdames Aurélie SCHMITT et Maud GIRARDIN
Mail : Aurelie.schmitt@lyreco.com
Madame Aurélie SCHMITT est la commerciale sédentaire grands comptes publics dédiée à l’UPEC au 03 27 23 28 57</t>
  </si>
  <si>
    <t>09/06/2026</t>
  </si>
  <si>
    <t>29/05/2026</t>
  </si>
  <si>
    <t>08/06/2030</t>
  </si>
  <si>
    <t>28/05/2030</t>
  </si>
  <si>
    <t xml:space="preserve">29/05/2026 </t>
  </si>
  <si>
    <t>4600004552</t>
  </si>
  <si>
    <t>4600004553</t>
  </si>
  <si>
    <t>4600004554</t>
  </si>
  <si>
    <t>4600004555</t>
  </si>
  <si>
    <t>4600004557</t>
  </si>
  <si>
    <t>4600004558</t>
  </si>
  <si>
    <t>https://upecnumerique.sharepoint.com/:f:/s/DAF-PRB/IgCHYs3q2kRwSrwdAgmFidl4ATttRTd_dayc0gUqEOH63io?e=OiUPFw</t>
  </si>
  <si>
    <t>audrey.le-gars@derichebourg-multiservices.com</t>
  </si>
  <si>
    <t>hdemagalhaes@rekeep.com</t>
  </si>
  <si>
    <t>20895</t>
  </si>
  <si>
    <t>21277</t>
  </si>
  <si>
    <t>DERICHEBOURG FACILITY</t>
  </si>
  <si>
    <t>ALTEREA SAS</t>
  </si>
  <si>
    <t>2026PFPROGJAC1</t>
  </si>
  <si>
    <t>1</t>
  </si>
  <si>
    <t>20/07/2026</t>
  </si>
  <si>
    <t>4600004529</t>
  </si>
  <si>
    <t>19078</t>
  </si>
  <si>
    <t xml:space="preserve">contact@alterea.fr </t>
  </si>
  <si>
    <t>BF.11</t>
  </si>
  <si>
    <t>19/07/2028</t>
  </si>
  <si>
    <t>MISSION DE PROGRAMMATION POUR LA CREATION D'UN BATIMENT</t>
  </si>
  <si>
    <t>300,000.00</t>
  </si>
  <si>
    <t xml:space="preserve">
2025PAARTHMBRB</t>
  </si>
  <si>
    <t>2</t>
  </si>
  <si>
    <t>CONCEPTION, REALISATION ET INSTALLATION D’UNE OEUVRE CONTEMPORAINE</t>
  </si>
  <si>
    <t>13/07/2026</t>
  </si>
  <si>
    <t>01/01/2027</t>
  </si>
  <si>
    <t>4600004567</t>
  </si>
  <si>
    <t>21387</t>
  </si>
  <si>
    <t>21388</t>
  </si>
  <si>
    <t>POIEMA ARCHITECTURE &amp; PRO</t>
  </si>
  <si>
    <t>Jonathan Pepe</t>
  </si>
  <si>
    <t xml:space="preserve">mlhuillier@poiema-paris.fr  </t>
  </si>
  <si>
    <t>jonathan.pepe@ymail.com</t>
  </si>
  <si>
    <t>CD.02</t>
  </si>
  <si>
    <t>4600004168</t>
  </si>
  <si>
    <t>4600004172</t>
  </si>
  <si>
    <t>4600004176</t>
  </si>
  <si>
    <t>05/09/2024</t>
  </si>
  <si>
    <t>05/09/2027</t>
  </si>
  <si>
    <t>24/08/2026</t>
  </si>
  <si>
    <t>23/08/2030</t>
  </si>
  <si>
    <t>4600004575</t>
  </si>
  <si>
    <t>122,700.40</t>
  </si>
  <si>
    <t>13448</t>
  </si>
  <si>
    <t>BIO TECHNE</t>
  </si>
  <si>
    <t>06/07/2026</t>
  </si>
  <si>
    <t>04/09/2026</t>
  </si>
  <si>
    <t>05/07/2030</t>
  </si>
  <si>
    <t>04/09/2030</t>
  </si>
  <si>
    <t>4600004578</t>
  </si>
  <si>
    <t>4600004564</t>
  </si>
  <si>
    <t>4600004566</t>
  </si>
  <si>
    <t>4512</t>
  </si>
  <si>
    <t>4513</t>
  </si>
  <si>
    <t>5169</t>
  </si>
  <si>
    <t>OCTALINO</t>
  </si>
  <si>
    <t>VIDEO SYNERGIE SAS</t>
  </si>
  <si>
    <t>EMENATEX OBJECTIF BASTILLE</t>
  </si>
  <si>
    <t>marches@octalino.com</t>
  </si>
  <si>
    <t>info@videosynergie.com</t>
  </si>
  <si>
    <t>b2b@objectif-bastille.fr</t>
  </si>
  <si>
    <t>800000.00</t>
  </si>
  <si>
    <t>commercial@climascience.com</t>
  </si>
  <si>
    <t>https://upecnumerique.sharepoint.com/:f:/s/DAF-PRB/IgCo0maSKoV2RLVPTjhosKtXAWYR0qE4XN54fC-BnbAoaSc?e=bDHcEM</t>
  </si>
  <si>
    <t>https://upecnumerique.sharepoint.com/sites/DAF-PRB/documents_contractuels/Forms/AllItems.aspx?id=%2Fsites%2FDAF%2DPRB%2Fdocuments%5Fcontractuels%2F2%2EMarch%C3%A9s%20acc%C3%A8s%20LIMITE%2F2%2EPrestations%20d%27accompagnement%2DConseil%2F2026PFPROGJAC1&amp;p=true&amp;ga=1</t>
  </si>
  <si>
    <t>https://upecnumerique.sharepoint.com/sites/DAF-PRB/documents_contractuels/Forms/AllItems.aspx?d=w0639499a7c0d46f6b35edd984f726ff4&amp;csf=1&amp;web=1&amp;e=5mWn1D&amp;ovuser=144b6294%2D952d%2D4b86%2D87aa%2Daa8bf2979a47%2Cmeiling%2Equ%40u%2Dpec%2Efr&amp;clickParams=eyAiWC1BcHBOYW1lIiA6ICJNaWNyb3NvZnQgRXhjZWwiLCAiWC1BcHBWZXJzaW9uIiA6ICIxNi4wLjE3OTMyLjIwOTEwIiwgIk9TIiA6ICJXaW5kb3dzIiB9&amp;CID=be4b40a2%2Df0df%2D3001%2D14a3%2Dbafe43572028&amp;cidOR=SPO&amp;FolderCTID=0x012000CB6EA6E75E23B94A91A7A0AB9F269855&amp;id=%2Fsites%2FDAF%2DPRB%2Fdocuments%5Fcontractuels%2F1%2EMarch%C3%A9s%20ouverts%20%C3%A0%20TOUS%2F8%2EPrestations%20d%27accompagnement%20%2D%20Conseil%2F2025PAARTHMBRB</t>
  </si>
  <si>
    <t>https://upecnumerique.sharepoint.com/sites/DAF-PRB/documents_contractuels/Forms/AllItems.aspx?id=%2Fsites%2FDAF%2DPRB%2Fdocuments%5Fcontractuels%2F2%2EMarch%C3%A9s%20acc%C3%A8s%20LIMITE%2F9%2EInstruments%20scientifiques%2F2026PFANALYSEU&amp;p=true&amp;ga=1</t>
  </si>
  <si>
    <t>https://upecnumerique.sharepoint.com/sites/DAF-PRB/documents_contractuels/Forms/AllItems.aspx?id=%2Fsites%2FDAF%2DPRB%2Fdocuments%5Fcontractuels%2F1%2EMarch%C3%A9s%20ouverts%20%C3%A0%20TOUS%2F5%2EInformatiques%2Dbureatiques%2F2026PFAUDIUPEC&amp;p=true&amp;ga=1</t>
  </si>
  <si>
    <t>2026PFSYSGESBI</t>
  </si>
  <si>
    <t>2026PAMOEBRBN3</t>
  </si>
  <si>
    <t>2026PATVXCRITI</t>
  </si>
  <si>
    <t>2026PFCHAMBAT1</t>
  </si>
  <si>
    <t>2026PFSUPEDITO</t>
  </si>
  <si>
    <t>05/10/2026</t>
  </si>
  <si>
    <t>04/10/2027</t>
  </si>
  <si>
    <t>4600004585</t>
  </si>
  <si>
    <t>21606</t>
  </si>
  <si>
    <t>Aralth Industries</t>
  </si>
  <si>
    <t>contact@issinox.fr</t>
  </si>
  <si>
    <t>https://upecnumerique.sharepoint.com/:f:/s/DAF-PRB/IgAH7hffLMZxSqaHNOu_sPmJAf00AWgHyzZUZNpRIP7lv4I?e=pqEYRw</t>
  </si>
  <si>
    <t>CONCEPTION ET RÉALISATION DE SUPPORTS ÉDITORIAUX POUR L’UPEC</t>
  </si>
  <si>
    <t>4600004584</t>
  </si>
  <si>
    <t>C</t>
  </si>
  <si>
    <t>23/9/2026</t>
  </si>
  <si>
    <t>22/09/2030</t>
  </si>
  <si>
    <t>280000.00</t>
  </si>
  <si>
    <t>216000</t>
  </si>
  <si>
    <t xml:space="preserve">MINI DOC </t>
  </si>
  <si>
    <t xml:space="preserve">paul@minidoc.fr </t>
  </si>
  <si>
    <t>non reconduit, renouvellement en cours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</si>
</sst>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 \€"/>
    <numFmt numFmtId="166" formatCode="#,##0\ \€;\(#,##0\ \€\);\-"/>
  </numFmts>
  <fonts count="137" x14ac:knownFonts="1">
    <font>
      <sz val="11"/>
      <color theme="1"/>
      <name val="Calibri"/>
      <family val="2"/>
      <scheme val="minor"/>
    </font>
    <font>
      <u/>
      <sz val="11"/>
      <color theme="10"/>
      <name val="Calibri"/>
      <family val="2"/>
      <scheme val="minor"/>
    </font>
    <font>
      <sz val="11"/>
      <color rgb="FF333333"/>
      <name val="Calibri"/>
      <family val="2"/>
      <scheme val="minor"/>
    </font>
    <font>
      <b/>
      <sz val="11"/>
      <color rgb="FFFFFFFF"/>
      <name val="Calibri"/>
      <family val="2"/>
      <scheme val="minor"/>
    </font>
    <font>
      <b/>
      <sz val="14"/>
      <color rgb="FFFFFFFF"/>
      <name val="Calibri"/>
      <family val="2"/>
      <scheme val="minor"/>
    </font>
    <font>
      <b/>
      <i/>
      <sz val="9"/>
      <color rgb="FF2E7D32"/>
      <name val="Calibri"/>
      <family val="2"/>
      <scheme val="minor"/>
    </font>
    <font>
      <b/>
      <i/>
      <sz val="9"/>
      <color rgb="FFC62828"/>
      <name val="Calibri"/>
      <family val="2"/>
      <scheme val="minor"/>
    </font>
    <font>
      <b/>
      <i/>
      <sz val="9"/>
      <color rgb="FF6A1B9A"/>
      <name val="Calibri"/>
      <family val="2"/>
      <scheme val="minor"/>
    </font>
    <font>
      <b/>
      <i/>
      <sz val="9"/>
      <color rgb="FFE65100"/>
      <name val="Calibri"/>
      <family val="2"/>
      <scheme val="minor"/>
    </font>
    <font>
      <b/>
      <i/>
      <sz val="9"/>
      <color rgb="FF00838F"/>
      <name val="Calibri"/>
      <family val="2"/>
      <scheme val="minor"/>
    </font>
    <font>
      <b/>
      <i/>
      <sz val="9"/>
      <color rgb="FF4E342E"/>
      <name val="Calibri"/>
      <family val="2"/>
      <scheme val="minor"/>
    </font>
    <font>
      <b/>
      <i/>
      <sz val="9"/>
      <color rgb="FF283593"/>
      <name val="Calibri"/>
      <family val="2"/>
      <scheme val="minor"/>
    </font>
    <font>
      <b/>
      <i/>
      <sz val="9"/>
      <color rgb="FFAD1457"/>
      <name val="Calibri"/>
      <family val="2"/>
      <scheme val="minor"/>
    </font>
    <font>
      <b/>
      <i/>
      <sz val="9"/>
      <color rgb="FF558B2F"/>
      <name val="Calibri"/>
      <family val="2"/>
      <scheme val="minor"/>
    </font>
    <font>
      <sz val="10"/>
      <color rgb="FF333333"/>
      <name val="Calibri"/>
      <scheme val="minor"/>
    </font>
    <font>
      <b/>
      <sz val="10"/>
      <color rgb="FFFFFFFF"/>
      <name val="Calibri"/>
      <scheme val="minor"/>
    </font>
    <font>
      <sz val="9"/>
      <color theme="1"/>
      <name val="Calibri"/>
      <scheme val="minor"/>
    </font>
    <font>
      <b/>
      <sz val="11"/>
      <color theme="1"/>
      <name val="Calibri"/>
      <family val="2"/>
      <scheme val="minor"/>
    </font>
    <font>
      <sz val="8"/>
      <name val="Calibri"/>
      <family val="2"/>
      <scheme val="minor"/>
    </font>
    <font>
      <b/>
      <sz val="14"/>
      <color rgb="FF2E75B6"/>
      <name val="Calibri"/>
      <scheme val="minor"/>
    </font>
    <font>
      <sz val="11"/>
      <color theme="0"/>
      <name val="Calibri"/>
      <family val="2"/>
      <scheme val="minor"/>
    </font>
    <font>
      <sz val="11"/>
      <color rgb="FF333333"/>
      <name val="Aptos"/>
    </font>
    <font>
      <b/>
      <sz val="11"/>
      <color rgb="FFFFFFFF"/>
      <name val="Aptos"/>
    </font>
    <font>
      <b/>
      <sz val="11"/>
      <color theme="4"/>
      <name val="Calibri"/>
      <family val="2"/>
      <scheme val="minor"/>
    </font>
    <font>
      <b/>
      <u/>
      <sz val="11"/>
      <color rgb="FFFFFFFF"/>
      <name val="Aptos"/>
    </font>
    <font>
      <b/>
      <sz val="12"/>
      <color rgb="FFFFFFFF"/>
      <name val="Aptos Display"/>
    </font>
    <font>
      <b/>
      <sz val="11"/>
      <color rgb="FF1B5E20"/>
      <name val="Aptos"/>
    </font>
    <font>
      <b/>
      <sz val="11"/>
      <color rgb="FFB71C1C"/>
      <name val="Aptos"/>
    </font>
    <font>
      <b/>
      <sz val="11"/>
      <color rgb="FF33691E"/>
      <name val="Aptos"/>
    </font>
    <font>
      <b/>
      <sz val="11"/>
      <color rgb="FF0D47A1"/>
      <name val="Aptos"/>
    </font>
    <font>
      <b/>
      <sz val="11"/>
      <color rgb="FF4A148C"/>
      <name val="Aptos"/>
    </font>
    <font>
      <b/>
      <sz val="11"/>
      <color rgb="FFE65100"/>
      <name val="Aptos"/>
    </font>
    <font>
      <b/>
      <sz val="11"/>
      <color rgb="FF006064"/>
      <name val="Aptos"/>
    </font>
    <font>
      <b/>
      <sz val="11"/>
      <color rgb="FF3E2723"/>
      <name val="Aptos"/>
    </font>
    <font>
      <b/>
      <sz val="11"/>
      <color rgb="FF1A237E"/>
      <name val="Aptos"/>
    </font>
    <font>
      <b/>
      <sz val="11"/>
      <color rgb="FF880E4F"/>
      <name val="Aptos"/>
    </font>
    <font>
      <b/>
      <sz val="11"/>
      <color rgb="FF263238"/>
      <name val="Aptos"/>
    </font>
    <font>
      <b/>
      <sz val="11"/>
      <color rgb="FF01579B"/>
      <name val="Aptos"/>
    </font>
    <font>
      <b/>
      <sz val="11"/>
      <color rgb="FF546E7A"/>
      <name val="Aptos"/>
    </font>
    <font>
      <sz val="10"/>
      <color rgb="FF37474F"/>
      <name val="Aptos"/>
    </font>
    <font>
      <b/>
      <sz val="14"/>
      <color rgb="FFFFFFFF"/>
      <name val="Aptos Display"/>
    </font>
    <font>
      <sz val="10"/>
      <color rgb="FF546E7A"/>
      <name val="Aptos"/>
    </font>
    <font>
      <i/>
      <sz val="10"/>
      <color rgb="FF546E7A"/>
      <name val="Aptos"/>
    </font>
    <font>
      <b/>
      <sz val="10"/>
      <color rgb="FF0D1B2A"/>
      <name val="Aptos"/>
    </font>
    <font>
      <b/>
      <sz val="18"/>
      <color rgb="FFC8102E"/>
      <name val="Aptos Display"/>
    </font>
    <font>
      <b/>
      <sz val="13"/>
      <color rgb="FFC8102E"/>
      <name val="Aptos Display"/>
    </font>
    <font>
      <u/>
      <sz val="10"/>
      <color rgb="FFC8102E"/>
      <name val="Aptos"/>
    </font>
    <font>
      <b/>
      <sz val="24"/>
      <color theme="0"/>
      <name val="Aptos Display"/>
    </font>
    <font>
      <sz val="11"/>
      <color theme="0"/>
      <name val="Aptos"/>
    </font>
    <font>
      <i/>
      <sz val="11"/>
      <color theme="0"/>
      <name val="Aptos"/>
    </font>
    <font>
      <sz val="9"/>
      <color theme="1"/>
      <name val="Calibri"/>
      <family val="2"/>
      <scheme val="minor"/>
    </font>
    <font>
      <sz val="10"/>
      <name val="Arial"/>
    </font>
    <font>
      <sz val="9"/>
      <color rgb="FF000000"/>
      <name val="Arial"/>
    </font>
    <font>
      <b/>
      <sz val="10"/>
      <color rgb="FFFFFFFF"/>
      <name val="Arial"/>
    </font>
    <font>
      <b/>
      <sz val="11"/>
      <color rgb="FFFFFFFF"/>
      <name val="Arial"/>
    </font>
    <font>
      <sz val="9"/>
      <color rgb="FF0563C1"/>
      <name val="Calibri"/>
      <scheme val="minor"/>
    </font>
    <font>
      <u/>
      <sz val="11"/>
      <color rgb="FF0563C1"/>
      <name val="Calibri"/>
      <family val="2"/>
      <scheme val="minor"/>
    </font>
    <font>
      <sz val="11"/>
      <color rgb="FF0563C1"/>
      <name val="Calibri"/>
      <family val="2"/>
      <scheme val="minor"/>
    </font>
    <font>
      <sz val="9"/>
      <color rgb="FF000000"/>
      <name val="Calibri"/>
      <family val="2"/>
      <scheme val="minor"/>
    </font>
    <font>
      <sz val="11"/>
      <color rgb="FF000000"/>
      <name val="Calibri"/>
      <scheme val="minor"/>
    </font>
    <font>
      <sz val="11"/>
      <color rgb="FFB71C1C"/>
      <name val="Calibri"/>
      <scheme val="minor"/>
    </font>
    <font>
      <sz val="10"/>
      <color rgb="FFB71C1C"/>
      <name val="Calibri"/>
      <scheme val="minor"/>
    </font>
    <font>
      <sz val="11"/>
      <color rgb="FF0D47A1"/>
      <name val="Calibri"/>
      <scheme val="minor"/>
    </font>
    <font>
      <sz val="10"/>
      <color rgb="FF0D47A1"/>
      <name val="Calibri"/>
      <scheme val="minor"/>
    </font>
    <font>
      <sz val="10"/>
      <color rgb="FF1B5E20"/>
      <name val="Calibri"/>
      <scheme val="minor"/>
    </font>
    <font>
      <u/>
      <sz val="10"/>
      <color rgb="FF1B5E20"/>
      <name val="Calibri"/>
      <scheme val="minor"/>
    </font>
    <font>
      <u/>
      <sz val="10"/>
      <color rgb="FFB71C1C"/>
      <name val="Calibri"/>
      <scheme val="minor"/>
    </font>
    <font>
      <u/>
      <sz val="10"/>
      <color rgb="FF0D47A1"/>
      <name val="Calibri"/>
      <scheme val="minor"/>
    </font>
    <font>
      <sz val="10"/>
      <color rgb="FF4A148C"/>
      <name val="Calibri"/>
      <scheme val="minor"/>
    </font>
    <font>
      <u/>
      <sz val="10"/>
      <color rgb="FF4A148C"/>
      <name val="Calibri"/>
      <scheme val="minor"/>
    </font>
    <font>
      <sz val="10"/>
      <color rgb="FFE65100"/>
      <name val="Calibri"/>
      <scheme val="minor"/>
    </font>
    <font>
      <u/>
      <sz val="10"/>
      <color rgb="FFE65100"/>
      <name val="Calibri"/>
      <scheme val="minor"/>
    </font>
    <font>
      <sz val="10"/>
      <color rgb="FF006064"/>
      <name val="Calibri"/>
      <scheme val="minor"/>
    </font>
    <font>
      <u/>
      <sz val="10"/>
      <color rgb="FF006064"/>
      <name val="Calibri"/>
      <scheme val="minor"/>
    </font>
    <font>
      <sz val="10"/>
      <color rgb="FF3E2723"/>
      <name val="Calibri"/>
      <scheme val="minor"/>
    </font>
    <font>
      <u/>
      <sz val="10"/>
      <color rgb="FF3E2723"/>
      <name val="Calibri"/>
      <scheme val="minor"/>
    </font>
    <font>
      <sz val="10"/>
      <color rgb="FF1A237E"/>
      <name val="Calibri"/>
      <scheme val="minor"/>
    </font>
    <font>
      <u/>
      <sz val="10"/>
      <color rgb="FF1A237E"/>
      <name val="Calibri"/>
      <scheme val="minor"/>
    </font>
    <font>
      <sz val="10"/>
      <color rgb="FF880E4F"/>
      <name val="Calibri"/>
      <scheme val="minor"/>
    </font>
    <font>
      <u/>
      <sz val="10"/>
      <color rgb="FF880E4F"/>
      <name val="Calibri"/>
      <scheme val="minor"/>
    </font>
    <font>
      <sz val="10"/>
      <color rgb="FF263238"/>
      <name val="Calibri"/>
      <scheme val="minor"/>
    </font>
    <font>
      <u/>
      <sz val="10"/>
      <color rgb="FF263238"/>
      <name val="Calibri"/>
      <scheme val="minor"/>
    </font>
    <font>
      <sz val="10"/>
      <color rgb="FF33691E"/>
      <name val="Calibri"/>
      <scheme val="minor"/>
    </font>
    <font>
      <u/>
      <sz val="10"/>
      <color rgb="FF33691E"/>
      <name val="Calibri"/>
      <scheme val="minor"/>
    </font>
    <font>
      <sz val="10"/>
      <color rgb="FF01579B"/>
      <name val="Calibri"/>
      <scheme val="minor"/>
    </font>
    <font>
      <u/>
      <sz val="10"/>
      <color rgb="FF01579B"/>
      <name val="Calibri"/>
      <scheme val="minor"/>
    </font>
    <font>
      <sz val="11"/>
      <color rgb="FF006064"/>
      <name val="Calibri"/>
      <scheme val="minor"/>
    </font>
    <font>
      <i/>
      <sz val="11"/>
      <color rgb="FF006064"/>
      <name val="Calibri"/>
      <scheme val="minor"/>
    </font>
    <font>
      <sz val="11"/>
      <color rgb="FF01579B"/>
      <name val="Calibri"/>
      <scheme val="minor"/>
    </font>
    <font>
      <sz val="11"/>
      <color rgb="FF33691E"/>
      <name val="Calibri"/>
      <scheme val="minor"/>
    </font>
    <font>
      <sz val="11"/>
      <color rgb="FF1A237E"/>
      <name val="Calibri"/>
      <scheme val="minor"/>
    </font>
    <font>
      <sz val="11"/>
      <color rgb="FF3E2723"/>
      <name val="Calibri"/>
      <scheme val="minor"/>
    </font>
    <font>
      <sz val="11"/>
      <color rgb="FFE65100"/>
      <name val="Calibri"/>
      <scheme val="minor"/>
    </font>
    <font>
      <sz val="11"/>
      <color rgb="FF1B5E20"/>
      <name val="Calibri"/>
      <scheme val="minor"/>
    </font>
    <font>
      <sz val="11"/>
      <color rgb="FF263238"/>
      <name val="Calibri"/>
      <scheme val="minor"/>
    </font>
    <font>
      <sz val="11"/>
      <color rgb="FF880E4F"/>
      <name val="Calibri"/>
      <scheme val="minor"/>
    </font>
    <font>
      <sz val="11"/>
      <color rgb="FF4A148C"/>
      <name val="Calibri"/>
      <scheme val="minor"/>
    </font>
    <font>
      <u/>
      <sz val="9"/>
      <color theme="10"/>
      <name val="Calibri"/>
      <family val="2"/>
      <scheme val="minor"/>
    </font>
    <font>
      <sz val="11"/>
      <color indexed="8"/>
      <name val="Calibri"/>
      <family val="2"/>
    </font>
    <font>
      <sz val="10"/>
      <name val="Arial"/>
      <family val="2"/>
    </font>
    <font>
      <sz val="10"/>
      <color rgb="FF37474F"/>
      <name val="Aptos"/>
      <family val="2"/>
    </font>
    <font>
      <b/>
      <sz val="10"/>
      <color rgb="FFFFFFFF"/>
      <name val="Calibri"/>
      <family val="2"/>
      <scheme val="minor"/>
    </font>
    <font>
      <b/>
      <i/>
      <sz val="14"/>
      <color rgb="FFFFFFFF"/>
      <name val="Calibri"/>
      <family val="2"/>
      <scheme val="minor"/>
    </font>
    <font>
      <b/>
      <i/>
      <sz val="11"/>
      <color rgb="FF1565C0"/>
      <name val="Calibri"/>
      <family val="2"/>
      <scheme val="minor"/>
    </font>
    <font>
      <b/>
      <u/>
      <sz val="10"/>
      <color rgb="FFFFFFFF"/>
      <name val="Calibri"/>
      <family val="2"/>
      <scheme val="minor"/>
    </font>
    <font>
      <b/>
      <i/>
      <sz val="9"/>
      <color rgb="FF37474F"/>
      <name val="Calibri"/>
      <family val="2"/>
      <scheme val="minor"/>
    </font>
    <font>
      <b/>
      <i/>
      <sz val="9"/>
      <color rgb="FF0277BD"/>
      <name val="Calibri"/>
      <family val="2"/>
      <scheme val="minor"/>
    </font>
    <font>
      <b/>
      <sz val="11"/>
      <color rgb="FFFFFFFF"/>
      <name val="Aptos"/>
      <family val="2"/>
    </font>
    <font>
      <b/>
      <u/>
      <sz val="10"/>
      <color rgb="FF2E7D32"/>
      <name val="Aptos"/>
      <family val="2"/>
    </font>
    <font>
      <b/>
      <u/>
      <sz val="10"/>
      <color rgb="FFFFFFFF"/>
      <name val="Aptos"/>
      <family val="2"/>
    </font>
    <font>
      <b/>
      <sz val="12"/>
      <color rgb="FF2E7D32"/>
      <name val="Aptos"/>
      <family val="2"/>
    </font>
    <font>
      <b/>
      <u/>
      <sz val="10"/>
      <color rgb="FFC62828"/>
      <name val="Aptos"/>
      <family val="2"/>
    </font>
    <font>
      <b/>
      <sz val="12"/>
      <color rgb="FFC62828"/>
      <name val="Aptos"/>
      <family val="2"/>
    </font>
    <font>
      <b/>
      <u/>
      <sz val="10"/>
      <color rgb="FF558B2F"/>
      <name val="Aptos"/>
      <family val="2"/>
    </font>
    <font>
      <b/>
      <sz val="12"/>
      <color rgb="FF558B2F"/>
      <name val="Aptos"/>
      <family val="2"/>
    </font>
    <font>
      <b/>
      <u/>
      <sz val="10"/>
      <color rgb="FF1565C0"/>
      <name val="Aptos"/>
      <family val="2"/>
    </font>
    <font>
      <b/>
      <sz val="12"/>
      <color rgb="FF1565C0"/>
      <name val="Aptos"/>
      <family val="2"/>
    </font>
    <font>
      <b/>
      <u/>
      <sz val="10"/>
      <color rgb="FF6A1B9A"/>
      <name val="Aptos"/>
      <family val="2"/>
    </font>
    <font>
      <b/>
      <sz val="12"/>
      <color rgb="FF6A1B9A"/>
      <name val="Aptos"/>
      <family val="2"/>
    </font>
    <font>
      <b/>
      <u/>
      <sz val="10"/>
      <color rgb="FFE65100"/>
      <name val="Aptos"/>
      <family val="2"/>
    </font>
    <font>
      <b/>
      <sz val="12"/>
      <color rgb="FFE65100"/>
      <name val="Aptos"/>
      <family val="2"/>
    </font>
    <font>
      <b/>
      <u/>
      <sz val="10"/>
      <color rgb="FF00838F"/>
      <name val="Aptos"/>
      <family val="2"/>
    </font>
    <font>
      <b/>
      <sz val="12"/>
      <color rgb="FF00838F"/>
      <name val="Aptos"/>
      <family val="2"/>
    </font>
    <font>
      <b/>
      <u/>
      <sz val="10"/>
      <color rgb="FF4E342E"/>
      <name val="Aptos"/>
      <family val="2"/>
    </font>
    <font>
      <b/>
      <sz val="12"/>
      <color rgb="FF4E342E"/>
      <name val="Aptos"/>
      <family val="2"/>
    </font>
    <font>
      <b/>
      <u/>
      <sz val="10"/>
      <color rgb="FF283593"/>
      <name val="Aptos"/>
      <family val="2"/>
    </font>
    <font>
      <b/>
      <sz val="12"/>
      <color rgb="FF283593"/>
      <name val="Aptos"/>
      <family val="2"/>
    </font>
    <font>
      <b/>
      <u/>
      <sz val="10"/>
      <color rgb="FFAD1457"/>
      <name val="Aptos"/>
      <family val="2"/>
    </font>
    <font>
      <b/>
      <sz val="12"/>
      <color rgb="FFAD1457"/>
      <name val="Aptos"/>
      <family val="2"/>
    </font>
    <font>
      <b/>
      <u/>
      <sz val="10"/>
      <color rgb="FF37474F"/>
      <name val="Aptos"/>
      <family val="2"/>
    </font>
    <font>
      <b/>
      <sz val="12"/>
      <color rgb="FF37474F"/>
      <name val="Aptos"/>
      <family val="2"/>
    </font>
    <font>
      <b/>
      <u/>
      <sz val="10"/>
      <color rgb="FF0277BD"/>
      <name val="Aptos"/>
      <family val="2"/>
    </font>
    <font>
      <b/>
      <sz val="12"/>
      <color rgb="FF0277BD"/>
      <name val="Aptos"/>
      <family val="2"/>
    </font>
    <font>
      <b/>
      <sz val="9"/>
      <color rgb="FF000000"/>
      <name val="Calibri"/>
      <family val="2"/>
      <scheme val="minor"/>
    </font>
    <font>
      <u/>
      <sz val="9"/>
      <color rgb="FF0563C1"/>
      <name val="Calibri"/>
      <family val="2"/>
      <scheme val="minor"/>
    </font>
    <font>
      <b/>
      <sz val="24"/>
      <color rgb="FFFF0000"/>
      <name val="Calibri"/>
      <family val="2"/>
      <scheme val="minor"/>
    </font>
    <font>
      <b/>
      <sz val="10"/>
      <color rgb="FFFFFFFF"/>
      <name val="Arial"/>
      <family val="2"/>
    </font>
  </fonts>
  <fills count="48">
    <fill>
      <patternFill patternType="none"/>
    </fill>
    <fill>
      <patternFill patternType="gray125"/>
    </fill>
    <fill>
      <patternFill patternType="solid">
        <fgColor rgb="FFFFFFFF"/>
        <bgColor indexed="64"/>
      </patternFill>
    </fill>
    <fill>
      <patternFill patternType="solid">
        <fgColor rgb="FF2E7D32"/>
        <bgColor indexed="64"/>
      </patternFill>
    </fill>
    <fill>
      <patternFill patternType="solid">
        <fgColor rgb="FFF0F0F0"/>
        <bgColor indexed="64"/>
      </patternFill>
    </fill>
    <fill>
      <patternFill patternType="solid">
        <fgColor rgb="FFC62828"/>
        <bgColor indexed="64"/>
      </patternFill>
    </fill>
    <fill>
      <patternFill patternType="solid">
        <fgColor rgb="FF1565C0"/>
        <bgColor indexed="64"/>
      </patternFill>
    </fill>
    <fill>
      <patternFill patternType="solid">
        <fgColor rgb="FF6A1B9A"/>
        <bgColor indexed="64"/>
      </patternFill>
    </fill>
    <fill>
      <patternFill patternType="solid">
        <fgColor rgb="FFE65100"/>
        <bgColor indexed="64"/>
      </patternFill>
    </fill>
    <fill>
      <patternFill patternType="solid">
        <fgColor rgb="FF00838F"/>
        <bgColor indexed="64"/>
      </patternFill>
    </fill>
    <fill>
      <patternFill patternType="solid">
        <fgColor rgb="FF4E342E"/>
        <bgColor indexed="64"/>
      </patternFill>
    </fill>
    <fill>
      <patternFill patternType="solid">
        <fgColor rgb="FF283593"/>
        <bgColor indexed="64"/>
      </patternFill>
    </fill>
    <fill>
      <patternFill patternType="solid">
        <fgColor rgb="FFAD1457"/>
        <bgColor indexed="64"/>
      </patternFill>
    </fill>
    <fill>
      <patternFill patternType="solid">
        <fgColor rgb="FF558B2F"/>
        <bgColor indexed="64"/>
      </patternFill>
    </fill>
    <fill>
      <patternFill patternType="solid">
        <fgColor rgb="FFE8F5E9"/>
        <bgColor indexed="64"/>
      </patternFill>
    </fill>
    <fill>
      <patternFill patternType="solid">
        <fgColor rgb="FFFFEBEE"/>
        <bgColor indexed="64"/>
      </patternFill>
    </fill>
    <fill>
      <patternFill patternType="solid">
        <fgColor rgb="FFE3F2FD"/>
        <bgColor indexed="64"/>
      </patternFill>
    </fill>
    <fill>
      <patternFill patternType="solid">
        <fgColor rgb="FFF3E5F5"/>
        <bgColor indexed="64"/>
      </patternFill>
    </fill>
    <fill>
      <patternFill patternType="solid">
        <fgColor rgb="FFFFF3E0"/>
        <bgColor indexed="64"/>
      </patternFill>
    </fill>
    <fill>
      <patternFill patternType="solid">
        <fgColor rgb="FFE0F7FA"/>
        <bgColor indexed="64"/>
      </patternFill>
    </fill>
    <fill>
      <patternFill patternType="solid">
        <fgColor rgb="FFEFEBE9"/>
        <bgColor indexed="64"/>
      </patternFill>
    </fill>
    <fill>
      <patternFill patternType="solid">
        <fgColor rgb="FFE8EAF6"/>
        <bgColor indexed="64"/>
      </patternFill>
    </fill>
    <fill>
      <patternFill patternType="solid">
        <fgColor rgb="FFF1F8E9"/>
        <bgColor indexed="64"/>
      </patternFill>
    </fill>
    <fill>
      <patternFill patternType="solid">
        <fgColor rgb="FFFCE4EC"/>
        <bgColor indexed="64"/>
      </patternFill>
    </fill>
    <fill>
      <patternFill patternType="solid">
        <fgColor rgb="FFD6E4F0"/>
        <bgColor indexed="64"/>
      </patternFill>
    </fill>
    <fill>
      <patternFill patternType="solid">
        <fgColor rgb="FF1F4E79"/>
        <bgColor indexed="64"/>
      </patternFill>
    </fill>
    <fill>
      <patternFill patternType="solid">
        <fgColor rgb="FFECEFF1"/>
        <bgColor indexed="64"/>
      </patternFill>
    </fill>
    <fill>
      <patternFill patternType="solid">
        <fgColor rgb="FFE1F5FE"/>
        <bgColor indexed="64"/>
      </patternFill>
    </fill>
    <fill>
      <patternFill patternType="solid">
        <fgColor rgb="FFF5F7FA"/>
        <bgColor indexed="64"/>
      </patternFill>
    </fill>
    <fill>
      <patternFill patternType="solid">
        <fgColor rgb="FFF0F4F8"/>
        <bgColor indexed="64"/>
      </patternFill>
    </fill>
    <fill>
      <patternFill patternType="solid">
        <fgColor rgb="FFC8102E"/>
        <bgColor indexed="64"/>
      </patternFill>
    </fill>
    <fill>
      <patternFill patternType="solid">
        <fgColor rgb="FF3C3C3C"/>
        <bgColor indexed="64"/>
      </patternFill>
    </fill>
    <fill>
      <patternFill patternType="solid">
        <fgColor theme="1" tint="0.249977111117893"/>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D6EAF8"/>
        <bgColor indexed="64"/>
      </patternFill>
    </fill>
    <fill>
      <patternFill patternType="solid">
        <fgColor rgb="FF2E4053"/>
        <bgColor indexed="64"/>
      </patternFill>
    </fill>
    <fill>
      <patternFill patternType="solid">
        <fgColor rgb="FFFADBD8"/>
        <bgColor indexed="64"/>
      </patternFill>
    </fill>
    <fill>
      <patternFill patternType="solid">
        <fgColor rgb="FFFEF9E7"/>
        <bgColor indexed="64"/>
      </patternFill>
    </fill>
    <fill>
      <patternFill patternType="solid">
        <fgColor rgb="FFFAE5D3"/>
        <bgColor indexed="64"/>
      </patternFill>
    </fill>
    <fill>
      <patternFill patternType="solid">
        <fgColor rgb="FFFDEBD0"/>
        <bgColor indexed="64"/>
      </patternFill>
    </fill>
    <fill>
      <patternFill patternType="solid">
        <fgColor rgb="FFD5F5E3"/>
        <bgColor indexed="64"/>
      </patternFill>
    </fill>
    <fill>
      <patternFill patternType="solid">
        <fgColor rgb="FFE8E8E8"/>
        <bgColor indexed="64"/>
      </patternFill>
    </fill>
    <fill>
      <patternFill patternType="solid">
        <fgColor rgb="FFEBD5F5"/>
        <bgColor indexed="64"/>
      </patternFill>
    </fill>
    <fill>
      <patternFill patternType="solid">
        <fgColor rgb="FF1F3864"/>
        <bgColor indexed="64"/>
      </patternFill>
    </fill>
    <fill>
      <patternFill patternType="solid">
        <fgColor rgb="FFFFFF00"/>
        <bgColor indexed="64"/>
      </patternFill>
    </fill>
    <fill>
      <patternFill patternType="solid">
        <fgColor rgb="FF37474F"/>
        <bgColor indexed="64"/>
      </patternFill>
    </fill>
    <fill>
      <patternFill patternType="solid">
        <fgColor rgb="FF0277BD"/>
        <bgColor indexed="64"/>
      </patternFill>
    </fill>
  </fills>
  <borders count="142">
    <border>
      <left/>
      <right/>
      <top/>
      <bottom/>
      <diagonal/>
    </border>
    <border>
      <left/>
      <right/>
      <top style="thin">
        <color rgb="FF2E7D32"/>
      </top>
      <bottom/>
      <diagonal/>
    </border>
    <border>
      <left/>
      <right/>
      <top style="thin">
        <color rgb="FFC62828"/>
      </top>
      <bottom style="thin">
        <color rgb="FFC62828"/>
      </bottom>
      <diagonal/>
    </border>
    <border>
      <left style="thin">
        <color rgb="FFC62828"/>
      </left>
      <right/>
      <top style="thin">
        <color rgb="FFC62828"/>
      </top>
      <bottom style="thin">
        <color rgb="FFC62828"/>
      </bottom>
      <diagonal/>
    </border>
    <border>
      <left/>
      <right style="thin">
        <color rgb="FFC62828"/>
      </right>
      <top style="thin">
        <color rgb="FFC62828"/>
      </top>
      <bottom style="thin">
        <color rgb="FFC62828"/>
      </bottom>
      <diagonal/>
    </border>
    <border>
      <left/>
      <right/>
      <top style="thin">
        <color rgb="FFC62828"/>
      </top>
      <bottom/>
      <diagonal/>
    </border>
    <border>
      <left/>
      <right/>
      <top style="thin">
        <color rgb="FF1565C0"/>
      </top>
      <bottom style="thin">
        <color rgb="FF1565C0"/>
      </bottom>
      <diagonal/>
    </border>
    <border>
      <left style="thin">
        <color rgb="FF1565C0"/>
      </left>
      <right/>
      <top style="thin">
        <color rgb="FF1565C0"/>
      </top>
      <bottom style="thin">
        <color rgb="FF1565C0"/>
      </bottom>
      <diagonal/>
    </border>
    <border>
      <left/>
      <right style="thin">
        <color rgb="FF1565C0"/>
      </right>
      <top style="thin">
        <color rgb="FF1565C0"/>
      </top>
      <bottom style="thin">
        <color rgb="FF1565C0"/>
      </bottom>
      <diagonal/>
    </border>
    <border>
      <left/>
      <right/>
      <top style="thin">
        <color rgb="FF1565C0"/>
      </top>
      <bottom/>
      <diagonal/>
    </border>
    <border>
      <left/>
      <right/>
      <top style="thin">
        <color rgb="FF6A1B9A"/>
      </top>
      <bottom style="thin">
        <color rgb="FF6A1B9A"/>
      </bottom>
      <diagonal/>
    </border>
    <border>
      <left style="thin">
        <color rgb="FF6A1B9A"/>
      </left>
      <right/>
      <top style="thin">
        <color rgb="FF6A1B9A"/>
      </top>
      <bottom style="thin">
        <color rgb="FF6A1B9A"/>
      </bottom>
      <diagonal/>
    </border>
    <border>
      <left/>
      <right style="thin">
        <color rgb="FF6A1B9A"/>
      </right>
      <top style="thin">
        <color rgb="FF6A1B9A"/>
      </top>
      <bottom style="thin">
        <color rgb="FF6A1B9A"/>
      </bottom>
      <diagonal/>
    </border>
    <border>
      <left/>
      <right/>
      <top style="thin">
        <color rgb="FF6A1B9A"/>
      </top>
      <bottom/>
      <diagonal/>
    </border>
    <border>
      <left/>
      <right/>
      <top style="thin">
        <color rgb="FFE65100"/>
      </top>
      <bottom style="thin">
        <color rgb="FFE65100"/>
      </bottom>
      <diagonal/>
    </border>
    <border>
      <left style="thin">
        <color rgb="FFE65100"/>
      </left>
      <right/>
      <top style="thin">
        <color rgb="FFE65100"/>
      </top>
      <bottom style="thin">
        <color rgb="FFE65100"/>
      </bottom>
      <diagonal/>
    </border>
    <border>
      <left/>
      <right style="thin">
        <color rgb="FFE65100"/>
      </right>
      <top style="thin">
        <color rgb="FFE65100"/>
      </top>
      <bottom style="thin">
        <color rgb="FFE65100"/>
      </bottom>
      <diagonal/>
    </border>
    <border>
      <left/>
      <right/>
      <top style="thin">
        <color rgb="FFE65100"/>
      </top>
      <bottom/>
      <diagonal/>
    </border>
    <border>
      <left/>
      <right/>
      <top style="thin">
        <color rgb="FF00838F"/>
      </top>
      <bottom style="thin">
        <color rgb="FF00838F"/>
      </bottom>
      <diagonal/>
    </border>
    <border>
      <left style="thin">
        <color rgb="FF00838F"/>
      </left>
      <right/>
      <top style="thin">
        <color rgb="FF00838F"/>
      </top>
      <bottom style="thin">
        <color rgb="FF00838F"/>
      </bottom>
      <diagonal/>
    </border>
    <border>
      <left/>
      <right style="thin">
        <color rgb="FF00838F"/>
      </right>
      <top style="thin">
        <color rgb="FF00838F"/>
      </top>
      <bottom style="thin">
        <color rgb="FF00838F"/>
      </bottom>
      <diagonal/>
    </border>
    <border>
      <left/>
      <right/>
      <top style="thin">
        <color rgb="FF00838F"/>
      </top>
      <bottom/>
      <diagonal/>
    </border>
    <border>
      <left/>
      <right/>
      <top style="thin">
        <color rgb="FF4E342E"/>
      </top>
      <bottom style="thin">
        <color rgb="FF4E342E"/>
      </bottom>
      <diagonal/>
    </border>
    <border>
      <left style="thin">
        <color rgb="FF4E342E"/>
      </left>
      <right/>
      <top style="thin">
        <color rgb="FF4E342E"/>
      </top>
      <bottom style="thin">
        <color rgb="FF4E342E"/>
      </bottom>
      <diagonal/>
    </border>
    <border>
      <left/>
      <right style="thin">
        <color rgb="FF4E342E"/>
      </right>
      <top style="thin">
        <color rgb="FF4E342E"/>
      </top>
      <bottom style="thin">
        <color rgb="FF4E342E"/>
      </bottom>
      <diagonal/>
    </border>
    <border>
      <left/>
      <right/>
      <top style="thin">
        <color rgb="FF4E342E"/>
      </top>
      <bottom/>
      <diagonal/>
    </border>
    <border>
      <left/>
      <right/>
      <top style="thin">
        <color rgb="FF283593"/>
      </top>
      <bottom style="thin">
        <color rgb="FF283593"/>
      </bottom>
      <diagonal/>
    </border>
    <border>
      <left style="thin">
        <color rgb="FF283593"/>
      </left>
      <right/>
      <top style="thin">
        <color rgb="FF283593"/>
      </top>
      <bottom style="thin">
        <color rgb="FF283593"/>
      </bottom>
      <diagonal/>
    </border>
    <border>
      <left/>
      <right style="thin">
        <color rgb="FF283593"/>
      </right>
      <top style="thin">
        <color rgb="FF283593"/>
      </top>
      <bottom style="thin">
        <color rgb="FF283593"/>
      </bottom>
      <diagonal/>
    </border>
    <border>
      <left/>
      <right/>
      <top style="thin">
        <color rgb="FF283593"/>
      </top>
      <bottom/>
      <diagonal/>
    </border>
    <border>
      <left/>
      <right/>
      <top style="thin">
        <color rgb="FFAD1457"/>
      </top>
      <bottom style="thin">
        <color rgb="FFAD1457"/>
      </bottom>
      <diagonal/>
    </border>
    <border>
      <left style="thin">
        <color rgb="FFAD1457"/>
      </left>
      <right/>
      <top style="thin">
        <color rgb="FFAD1457"/>
      </top>
      <bottom style="thin">
        <color rgb="FFAD1457"/>
      </bottom>
      <diagonal/>
    </border>
    <border>
      <left/>
      <right style="thin">
        <color rgb="FFAD1457"/>
      </right>
      <top style="thin">
        <color rgb="FFAD1457"/>
      </top>
      <bottom style="thin">
        <color rgb="FFAD1457"/>
      </bottom>
      <diagonal/>
    </border>
    <border>
      <left/>
      <right/>
      <top style="thin">
        <color rgb="FFAD1457"/>
      </top>
      <bottom/>
      <diagonal/>
    </border>
    <border>
      <left/>
      <right/>
      <top style="thin">
        <color rgb="FF37474F"/>
      </top>
      <bottom style="thin">
        <color rgb="FF37474F"/>
      </bottom>
      <diagonal/>
    </border>
    <border>
      <left style="thin">
        <color rgb="FF37474F"/>
      </left>
      <right/>
      <top style="thin">
        <color rgb="FF37474F"/>
      </top>
      <bottom style="thin">
        <color rgb="FF37474F"/>
      </bottom>
      <diagonal/>
    </border>
    <border>
      <left/>
      <right style="thin">
        <color rgb="FF37474F"/>
      </right>
      <top style="thin">
        <color rgb="FF37474F"/>
      </top>
      <bottom style="thin">
        <color rgb="FF37474F"/>
      </bottom>
      <diagonal/>
    </border>
    <border>
      <left/>
      <right/>
      <top style="thin">
        <color rgb="FF37474F"/>
      </top>
      <bottom/>
      <diagonal/>
    </border>
    <border>
      <left/>
      <right/>
      <top style="thin">
        <color rgb="FF558B2F"/>
      </top>
      <bottom style="thin">
        <color rgb="FF558B2F"/>
      </bottom>
      <diagonal/>
    </border>
    <border>
      <left style="thin">
        <color rgb="FF558B2F"/>
      </left>
      <right/>
      <top style="thin">
        <color rgb="FF558B2F"/>
      </top>
      <bottom style="thin">
        <color rgb="FF558B2F"/>
      </bottom>
      <diagonal/>
    </border>
    <border>
      <left/>
      <right style="thin">
        <color rgb="FF558B2F"/>
      </right>
      <top style="thin">
        <color rgb="FF558B2F"/>
      </top>
      <bottom style="thin">
        <color rgb="FF558B2F"/>
      </bottom>
      <diagonal/>
    </border>
    <border>
      <left/>
      <right/>
      <top style="thin">
        <color rgb="FF558B2F"/>
      </top>
      <bottom/>
      <diagonal/>
    </border>
    <border>
      <left/>
      <right/>
      <top style="thin">
        <color rgb="FF0277BD"/>
      </top>
      <bottom style="thin">
        <color rgb="FF0277BD"/>
      </bottom>
      <diagonal/>
    </border>
    <border>
      <left style="thin">
        <color rgb="FF0277BD"/>
      </left>
      <right/>
      <top style="thin">
        <color rgb="FF0277BD"/>
      </top>
      <bottom style="thin">
        <color rgb="FF0277BD"/>
      </bottom>
      <diagonal/>
    </border>
    <border>
      <left/>
      <right style="thin">
        <color rgb="FF0277BD"/>
      </right>
      <top style="thin">
        <color rgb="FF0277BD"/>
      </top>
      <bottom style="thin">
        <color rgb="FF0277BD"/>
      </bottom>
      <diagonal/>
    </border>
    <border>
      <left/>
      <right/>
      <top style="thin">
        <color rgb="FF0277BD"/>
      </top>
      <bottom/>
      <diagonal/>
    </border>
    <border>
      <left style="thin">
        <color rgb="FF2E7D32"/>
      </left>
      <right/>
      <top/>
      <bottom style="thin">
        <color rgb="FF2E7D32"/>
      </bottom>
      <diagonal/>
    </border>
    <border>
      <left/>
      <right/>
      <top/>
      <bottom style="thin">
        <color rgb="FF2E7D32"/>
      </bottom>
      <diagonal/>
    </border>
    <border>
      <left/>
      <right style="thin">
        <color rgb="FF2E7D32"/>
      </right>
      <top/>
      <bottom style="thin">
        <color rgb="FF2E7D32"/>
      </bottom>
      <diagonal/>
    </border>
    <border>
      <left style="thin">
        <color rgb="FFFCE4EC"/>
      </left>
      <right style="thin">
        <color rgb="FFFCE4EC"/>
      </right>
      <top style="thin">
        <color rgb="FFFCE4EC"/>
      </top>
      <bottom style="thin">
        <color rgb="FFFCE4EC"/>
      </bottom>
      <diagonal/>
    </border>
    <border>
      <left style="thin">
        <color rgb="FFFCE4EC"/>
      </left>
      <right style="thin">
        <color rgb="FFFCE4EC"/>
      </right>
      <top style="thin">
        <color rgb="FFFCE4EC"/>
      </top>
      <bottom style="thin">
        <color rgb="FFAD1457"/>
      </bottom>
      <diagonal/>
    </border>
    <border>
      <left style="thin">
        <color rgb="FFAD1457"/>
      </left>
      <right style="thin">
        <color rgb="FFFCE4EC"/>
      </right>
      <top style="thin">
        <color rgb="FFFCE4EC"/>
      </top>
      <bottom style="thin">
        <color rgb="FFFCE4EC"/>
      </bottom>
      <diagonal/>
    </border>
    <border>
      <left style="thin">
        <color rgb="FFAD1457"/>
      </left>
      <right style="thin">
        <color rgb="FFFCE4EC"/>
      </right>
      <top style="thin">
        <color rgb="FFFCE4EC"/>
      </top>
      <bottom style="thin">
        <color rgb="FFAD1457"/>
      </bottom>
      <diagonal/>
    </border>
    <border>
      <left style="thin">
        <color rgb="FFFCE4EC"/>
      </left>
      <right style="thin">
        <color rgb="FFAD1457"/>
      </right>
      <top style="thin">
        <color rgb="FFFCE4EC"/>
      </top>
      <bottom style="thin">
        <color rgb="FFFCE4EC"/>
      </bottom>
      <diagonal/>
    </border>
    <border>
      <left style="thin">
        <color rgb="FFFCE4EC"/>
      </left>
      <right style="thin">
        <color rgb="FFAD1457"/>
      </right>
      <top style="thin">
        <color rgb="FFFCE4EC"/>
      </top>
      <bottom style="thin">
        <color rgb="FFAD1457"/>
      </bottom>
      <diagonal/>
    </border>
    <border>
      <left style="thin">
        <color rgb="FFAD1457"/>
      </left>
      <right style="thin">
        <color rgb="FFFCE4EC"/>
      </right>
      <top/>
      <bottom style="thin">
        <color rgb="FFFCE4EC"/>
      </bottom>
      <diagonal/>
    </border>
    <border>
      <left style="thin">
        <color rgb="FFFCE4EC"/>
      </left>
      <right style="thin">
        <color rgb="FFFCE4EC"/>
      </right>
      <top/>
      <bottom style="thin">
        <color rgb="FFFCE4EC"/>
      </bottom>
      <diagonal/>
    </border>
    <border>
      <left style="thin">
        <color rgb="FFFCE4EC"/>
      </left>
      <right style="thin">
        <color rgb="FFAD1457"/>
      </right>
      <top/>
      <bottom style="thin">
        <color rgb="FFFCE4EC"/>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
      <left/>
      <right/>
      <top style="thin">
        <color rgb="FFE0E0E0"/>
      </top>
      <bottom style="thin">
        <color rgb="FFE0E0E0"/>
      </bottom>
      <diagonal/>
    </border>
    <border>
      <left/>
      <right/>
      <top style="thin">
        <color rgb="FFE0E0E0"/>
      </top>
      <bottom/>
      <diagonal/>
    </border>
    <border>
      <left style="thick">
        <color rgb="FFFF8F00"/>
      </left>
      <right/>
      <top/>
      <bottom/>
      <diagonal/>
    </border>
    <border>
      <left/>
      <right/>
      <top style="thick">
        <color rgb="FFC8102E"/>
      </top>
      <bottom/>
      <diagonal/>
    </border>
    <border>
      <left style="thick">
        <color rgb="FFC8102E"/>
      </left>
      <right/>
      <top/>
      <bottom/>
      <diagonal/>
    </border>
    <border>
      <left/>
      <right/>
      <top style="medium">
        <color rgb="FFC8102E"/>
      </top>
      <bottom style="thin">
        <color rgb="FFCFD8DC"/>
      </bottom>
      <diagonal/>
    </border>
    <border>
      <left/>
      <right/>
      <top style="thin">
        <color rgb="FFCFD8DC"/>
      </top>
      <bottom/>
      <diagonal/>
    </border>
    <border>
      <left/>
      <right/>
      <top style="thin">
        <color rgb="FFCFD8DC"/>
      </top>
      <bottom style="medium">
        <color rgb="FFC8102E"/>
      </bottom>
      <diagonal/>
    </border>
    <border>
      <left style="thick">
        <color rgb="FFC8102E"/>
      </left>
      <right/>
      <top style="medium">
        <color rgb="FFC8102E"/>
      </top>
      <bottom/>
      <diagonal/>
    </border>
    <border>
      <left style="thick">
        <color rgb="FFC8102E"/>
      </left>
      <right/>
      <top style="thin">
        <color rgb="FFCFD8DC"/>
      </top>
      <bottom/>
      <diagonal/>
    </border>
    <border>
      <left style="thick">
        <color rgb="FFC8102E"/>
      </left>
      <right/>
      <top style="thin">
        <color rgb="FFCFD8DC"/>
      </top>
      <bottom style="medium">
        <color rgb="FFC8102E"/>
      </bottom>
      <diagonal/>
    </border>
    <border>
      <left/>
      <right/>
      <top style="medium">
        <color rgb="FF3C3C3C"/>
      </top>
      <bottom/>
      <diagonal/>
    </border>
    <border>
      <left/>
      <right/>
      <top/>
      <bottom style="medium">
        <color rgb="FF3C3C3C"/>
      </bottom>
      <diagonal/>
    </border>
    <border>
      <left/>
      <right style="medium">
        <color rgb="FF3C3C3C"/>
      </right>
      <top style="medium">
        <color rgb="FF3C3C3C"/>
      </top>
      <bottom/>
      <diagonal/>
    </border>
    <border>
      <left/>
      <right style="medium">
        <color rgb="FF3C3C3C"/>
      </right>
      <top/>
      <bottom/>
      <diagonal/>
    </border>
    <border>
      <left/>
      <right style="medium">
        <color rgb="FF3C3C3C"/>
      </right>
      <top style="thin">
        <color rgb="FFE0E0E0"/>
      </top>
      <bottom/>
      <diagonal/>
    </border>
    <border>
      <left/>
      <right style="medium">
        <color rgb="FF3C3C3C"/>
      </right>
      <top style="thin">
        <color rgb="FFE0E0E0"/>
      </top>
      <bottom style="thin">
        <color rgb="FFE0E0E0"/>
      </bottom>
      <diagonal/>
    </border>
    <border>
      <left/>
      <right style="medium">
        <color rgb="FF3C3C3C"/>
      </right>
      <top/>
      <bottom style="medium">
        <color rgb="FF3C3C3C"/>
      </bottom>
      <diagonal/>
    </border>
    <border>
      <left style="thin">
        <color rgb="FFFFFFFF"/>
      </left>
      <right style="thin">
        <color rgb="FFFFFFFF"/>
      </right>
      <top style="thin">
        <color rgb="FFFFFFFF"/>
      </top>
      <bottom style="thin">
        <color rgb="FFFFFFFF"/>
      </bottom>
      <diagonal/>
    </border>
    <border>
      <left style="thin">
        <color rgb="FF2E7D32"/>
      </left>
      <right style="thin">
        <color rgb="FFE8F5E9"/>
      </right>
      <top style="thin">
        <color rgb="FF2E7D32"/>
      </top>
      <bottom/>
      <diagonal/>
    </border>
    <border>
      <left style="thin">
        <color rgb="FFE8F5E9"/>
      </left>
      <right style="thin">
        <color rgb="FFE8F5E9"/>
      </right>
      <top style="thin">
        <color rgb="FF2E7D32"/>
      </top>
      <bottom/>
      <diagonal/>
    </border>
    <border>
      <left style="thin">
        <color rgb="FFE8F5E9"/>
      </left>
      <right style="thin">
        <color rgb="FF2E7D32"/>
      </right>
      <top style="thin">
        <color rgb="FF2E7D32"/>
      </top>
      <bottom/>
      <diagonal/>
    </border>
    <border>
      <left style="thin">
        <color rgb="FFFFFFFF"/>
      </left>
      <right style="thin">
        <color rgb="FFFFFFFF"/>
      </right>
      <top style="thin">
        <color rgb="FF1F4E79"/>
      </top>
      <bottom style="thin">
        <color rgb="FFFFFFFF"/>
      </bottom>
      <diagonal/>
    </border>
    <border>
      <left style="thin">
        <color rgb="FFFFFFFF"/>
      </left>
      <right style="thin">
        <color rgb="FFFFFFFF"/>
      </right>
      <top style="thin">
        <color rgb="FFFFFFFF"/>
      </top>
      <bottom style="thin">
        <color rgb="FF1F4E79"/>
      </bottom>
      <diagonal/>
    </border>
    <border>
      <left style="thin">
        <color rgb="FF1F4E79"/>
      </left>
      <right style="thin">
        <color rgb="FFFFFFFF"/>
      </right>
      <top style="thin">
        <color rgb="FF1F4E79"/>
      </top>
      <bottom style="thin">
        <color rgb="FFFFFFFF"/>
      </bottom>
      <diagonal/>
    </border>
    <border>
      <left style="thin">
        <color rgb="FF1F4E79"/>
      </left>
      <right style="thin">
        <color rgb="FFFFFFFF"/>
      </right>
      <top style="thin">
        <color rgb="FFFFFFFF"/>
      </top>
      <bottom style="thin">
        <color rgb="FFFFFFFF"/>
      </bottom>
      <diagonal/>
    </border>
    <border>
      <left style="thin">
        <color rgb="FF1F4E79"/>
      </left>
      <right style="thin">
        <color rgb="FFFFFFFF"/>
      </right>
      <top style="thin">
        <color rgb="FFFFFFFF"/>
      </top>
      <bottom style="thin">
        <color rgb="FF1F4E79"/>
      </bottom>
      <diagonal/>
    </border>
    <border>
      <left style="thin">
        <color rgb="FFFFFFFF"/>
      </left>
      <right style="thin">
        <color rgb="FF1F4E79"/>
      </right>
      <top style="thin">
        <color rgb="FF1F4E79"/>
      </top>
      <bottom style="thin">
        <color rgb="FFFFFFFF"/>
      </bottom>
      <diagonal/>
    </border>
    <border>
      <left style="thin">
        <color rgb="FFFFFFFF"/>
      </left>
      <right style="thin">
        <color rgb="FF1F4E79"/>
      </right>
      <top style="thin">
        <color rgb="FFFFFFFF"/>
      </top>
      <bottom style="thin">
        <color rgb="FFFFFFFF"/>
      </bottom>
      <diagonal/>
    </border>
    <border>
      <left style="thin">
        <color rgb="FFFFFFFF"/>
      </left>
      <right style="thin">
        <color rgb="FF1F4E79"/>
      </right>
      <top style="thin">
        <color rgb="FFFFFFFF"/>
      </top>
      <bottom style="thin">
        <color rgb="FF1F4E79"/>
      </bottom>
      <diagonal/>
    </border>
    <border>
      <left style="thin">
        <color rgb="FFC62828"/>
      </left>
      <right style="thin">
        <color rgb="FFFFEBEE"/>
      </right>
      <top style="thin">
        <color rgb="FFC62828"/>
      </top>
      <bottom/>
      <diagonal/>
    </border>
    <border>
      <left style="thin">
        <color rgb="FFFFEBEE"/>
      </left>
      <right style="thin">
        <color rgb="FFFFEBEE"/>
      </right>
      <top style="thin">
        <color rgb="FFC62828"/>
      </top>
      <bottom/>
      <diagonal/>
    </border>
    <border>
      <left style="thin">
        <color rgb="FFFFEBEE"/>
      </left>
      <right style="thin">
        <color rgb="FFC62828"/>
      </right>
      <top style="thin">
        <color rgb="FFC62828"/>
      </top>
      <bottom/>
      <diagonal/>
    </border>
    <border>
      <left style="thin">
        <color rgb="FF1565C0"/>
      </left>
      <right style="thin">
        <color rgb="FFE3F2FD"/>
      </right>
      <top style="thin">
        <color rgb="FF1565C0"/>
      </top>
      <bottom/>
      <diagonal/>
    </border>
    <border>
      <left style="thin">
        <color rgb="FFE3F2FD"/>
      </left>
      <right style="thin">
        <color rgb="FFE3F2FD"/>
      </right>
      <top style="thin">
        <color rgb="FF1565C0"/>
      </top>
      <bottom/>
      <diagonal/>
    </border>
    <border>
      <left style="thin">
        <color rgb="FFE3F2FD"/>
      </left>
      <right style="thin">
        <color rgb="FF1565C0"/>
      </right>
      <top style="thin">
        <color rgb="FF1565C0"/>
      </top>
      <bottom/>
      <diagonal/>
    </border>
    <border>
      <left style="thin">
        <color rgb="FF6A1B9A"/>
      </left>
      <right style="thin">
        <color rgb="FFF3E5F5"/>
      </right>
      <top style="thin">
        <color rgb="FF6A1B9A"/>
      </top>
      <bottom/>
      <diagonal/>
    </border>
    <border>
      <left style="thin">
        <color rgb="FFF3E5F5"/>
      </left>
      <right style="thin">
        <color rgb="FFF3E5F5"/>
      </right>
      <top style="thin">
        <color rgb="FF6A1B9A"/>
      </top>
      <bottom/>
      <diagonal/>
    </border>
    <border>
      <left style="thin">
        <color rgb="FFF3E5F5"/>
      </left>
      <right style="thin">
        <color rgb="FF6A1B9A"/>
      </right>
      <top style="thin">
        <color rgb="FF6A1B9A"/>
      </top>
      <bottom/>
      <diagonal/>
    </border>
    <border>
      <left style="thin">
        <color rgb="FFE65100"/>
      </left>
      <right style="thin">
        <color rgb="FFFFF3E0"/>
      </right>
      <top style="thin">
        <color rgb="FFE65100"/>
      </top>
      <bottom/>
      <diagonal/>
    </border>
    <border>
      <left style="thin">
        <color rgb="FFFFF3E0"/>
      </left>
      <right style="thin">
        <color rgb="FFFFF3E0"/>
      </right>
      <top style="thin">
        <color rgb="FFE65100"/>
      </top>
      <bottom/>
      <diagonal/>
    </border>
    <border>
      <left style="thin">
        <color rgb="FFFFF3E0"/>
      </left>
      <right style="thin">
        <color rgb="FFE65100"/>
      </right>
      <top style="thin">
        <color rgb="FFE65100"/>
      </top>
      <bottom/>
      <diagonal/>
    </border>
    <border>
      <left style="thin">
        <color rgb="FF00838F"/>
      </left>
      <right style="thin">
        <color rgb="FFE0F7FA"/>
      </right>
      <top style="thin">
        <color rgb="FF00838F"/>
      </top>
      <bottom/>
      <diagonal/>
    </border>
    <border>
      <left style="thin">
        <color rgb="FFE0F7FA"/>
      </left>
      <right style="thin">
        <color rgb="FFE0F7FA"/>
      </right>
      <top style="thin">
        <color rgb="FF00838F"/>
      </top>
      <bottom/>
      <diagonal/>
    </border>
    <border>
      <left style="thin">
        <color rgb="FFE0F7FA"/>
      </left>
      <right style="thin">
        <color rgb="FF00838F"/>
      </right>
      <top style="thin">
        <color rgb="FF00838F"/>
      </top>
      <bottom/>
      <diagonal/>
    </border>
    <border>
      <left style="thin">
        <color rgb="FF4E342E"/>
      </left>
      <right style="thin">
        <color rgb="FFEFEBE9"/>
      </right>
      <top style="thin">
        <color rgb="FF4E342E"/>
      </top>
      <bottom/>
      <diagonal/>
    </border>
    <border>
      <left style="thin">
        <color rgb="FFEFEBE9"/>
      </left>
      <right style="thin">
        <color rgb="FFEFEBE9"/>
      </right>
      <top style="thin">
        <color rgb="FF4E342E"/>
      </top>
      <bottom/>
      <diagonal/>
    </border>
    <border>
      <left style="thin">
        <color rgb="FFEFEBE9"/>
      </left>
      <right style="thin">
        <color rgb="FF4E342E"/>
      </right>
      <top style="thin">
        <color rgb="FF4E342E"/>
      </top>
      <bottom/>
      <diagonal/>
    </border>
    <border>
      <left style="thin">
        <color rgb="FF283593"/>
      </left>
      <right style="thin">
        <color rgb="FFE8EAF6"/>
      </right>
      <top style="thin">
        <color rgb="FF283593"/>
      </top>
      <bottom/>
      <diagonal/>
    </border>
    <border>
      <left style="thin">
        <color rgb="FFE8EAF6"/>
      </left>
      <right style="thin">
        <color rgb="FFE8EAF6"/>
      </right>
      <top style="thin">
        <color rgb="FF283593"/>
      </top>
      <bottom/>
      <diagonal/>
    </border>
    <border>
      <left style="thin">
        <color rgb="FFE8EAF6"/>
      </left>
      <right style="thin">
        <color rgb="FF283593"/>
      </right>
      <top style="thin">
        <color rgb="FF283593"/>
      </top>
      <bottom/>
      <diagonal/>
    </border>
    <border>
      <left style="thin">
        <color rgb="FF558B2F"/>
      </left>
      <right style="thin">
        <color rgb="FFF1F8E9"/>
      </right>
      <top style="thin">
        <color rgb="FF558B2F"/>
      </top>
      <bottom/>
      <diagonal/>
    </border>
    <border>
      <left style="thin">
        <color rgb="FFF1F8E9"/>
      </left>
      <right style="thin">
        <color rgb="FFF1F8E9"/>
      </right>
      <top style="thin">
        <color rgb="FF558B2F"/>
      </top>
      <bottom/>
      <diagonal/>
    </border>
    <border>
      <left style="thin">
        <color rgb="FFF1F8E9"/>
      </left>
      <right style="thin">
        <color rgb="FF558B2F"/>
      </right>
      <top style="thin">
        <color rgb="FF558B2F"/>
      </top>
      <bottom/>
      <diagonal/>
    </border>
    <border>
      <left style="thin">
        <color rgb="FFAD1457"/>
      </left>
      <right style="thin">
        <color rgb="FFFCE4EC"/>
      </right>
      <top style="thin">
        <color rgb="FFAD1457"/>
      </top>
      <bottom/>
      <diagonal/>
    </border>
    <border>
      <left style="thin">
        <color rgb="FFFCE4EC"/>
      </left>
      <right style="thin">
        <color rgb="FFFCE4EC"/>
      </right>
      <top style="thin">
        <color rgb="FFAD1457"/>
      </top>
      <bottom/>
      <diagonal/>
    </border>
    <border>
      <left style="thin">
        <color rgb="FFFCE4EC"/>
      </left>
      <right style="thin">
        <color rgb="FFAD1457"/>
      </right>
      <top style="thin">
        <color rgb="FFAD1457"/>
      </top>
      <bottom/>
      <diagonal/>
    </border>
    <border>
      <left style="thin">
        <color rgb="FFF9A825"/>
      </left>
      <right style="thin">
        <color rgb="FFFFFDE7"/>
      </right>
      <top style="thin">
        <color rgb="FFF9A825"/>
      </top>
      <bottom/>
      <diagonal/>
    </border>
    <border>
      <left style="thin">
        <color rgb="FFFFFDE7"/>
      </left>
      <right style="thin">
        <color rgb="FFFFFDE7"/>
      </right>
      <top style="thin">
        <color rgb="FFF9A825"/>
      </top>
      <bottom/>
      <diagonal/>
    </border>
    <border>
      <left style="thin">
        <color rgb="FFFFFDE7"/>
      </left>
      <right style="thin">
        <color rgb="FFF9A825"/>
      </right>
      <top style="thin">
        <color rgb="FFF9A825"/>
      </top>
      <bottom/>
      <diagonal/>
    </border>
    <border>
      <left style="thin">
        <color rgb="FFD32F2F"/>
      </left>
      <right style="thin">
        <color rgb="FFFFEBEE"/>
      </right>
      <top style="thin">
        <color rgb="FFD32F2F"/>
      </top>
      <bottom/>
      <diagonal/>
    </border>
    <border>
      <left style="thin">
        <color rgb="FFFFEBEE"/>
      </left>
      <right style="thin">
        <color rgb="FFFFEBEE"/>
      </right>
      <top style="thin">
        <color rgb="FFD32F2F"/>
      </top>
      <bottom/>
      <diagonal/>
    </border>
    <border>
      <left style="thin">
        <color rgb="FFFFEBEE"/>
      </left>
      <right style="thin">
        <color rgb="FFD32F2F"/>
      </right>
      <top style="thin">
        <color rgb="FFD32F2F"/>
      </top>
      <bottom/>
      <diagonal/>
    </border>
    <border>
      <left/>
      <right style="thick">
        <color rgb="FF2E7D32"/>
      </right>
      <top/>
      <bottom/>
      <diagonal/>
    </border>
    <border>
      <left/>
      <right style="thick">
        <color rgb="FFC62828"/>
      </right>
      <top/>
      <bottom/>
      <diagonal/>
    </border>
    <border>
      <left/>
      <right style="thick">
        <color rgb="FF558B2F"/>
      </right>
      <top/>
      <bottom/>
      <diagonal/>
    </border>
    <border>
      <left/>
      <right style="thick">
        <color rgb="FF1565C0"/>
      </right>
      <top/>
      <bottom/>
      <diagonal/>
    </border>
    <border>
      <left/>
      <right style="thick">
        <color rgb="FF6A1B9A"/>
      </right>
      <top/>
      <bottom/>
      <diagonal/>
    </border>
    <border>
      <left/>
      <right style="thick">
        <color rgb="FFE65100"/>
      </right>
      <top/>
      <bottom/>
      <diagonal/>
    </border>
    <border>
      <left/>
      <right style="thick">
        <color rgb="FF00838F"/>
      </right>
      <top/>
      <bottom/>
      <diagonal/>
    </border>
    <border>
      <left/>
      <right style="thick">
        <color rgb="FF4E342E"/>
      </right>
      <top/>
      <bottom/>
      <diagonal/>
    </border>
    <border>
      <left/>
      <right style="thick">
        <color rgb="FF283593"/>
      </right>
      <top/>
      <bottom/>
      <diagonal/>
    </border>
    <border>
      <left/>
      <right style="thick">
        <color rgb="FFAD1457"/>
      </right>
      <top/>
      <bottom/>
      <diagonal/>
    </border>
    <border>
      <left/>
      <right style="thick">
        <color rgb="FF37474F"/>
      </right>
      <top/>
      <bottom/>
      <diagonal/>
    </border>
    <border>
      <left/>
      <right style="thick">
        <color rgb="FF0277BD"/>
      </right>
      <top/>
      <bottom/>
      <diagonal/>
    </border>
    <border>
      <left/>
      <right/>
      <top/>
      <bottom style="thin">
        <color rgb="FFD9E2F3"/>
      </bottom>
      <diagonal/>
    </border>
  </borders>
  <cellStyleXfs count="9">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51" fillId="0" borderId="0" applyBorder="0"/>
    <xf numFmtId="0" fontId="98" fillId="0" borderId="0"/>
    <xf numFmtId="0" fontId="99" fillId="0" borderId="0"/>
    <xf numFmtId="0" fontId="99" fillId="0" borderId="0" applyBorder="0"/>
    <xf numFmtId="0" fontId="98" fillId="0" borderId="0"/>
    <xf numFmtId="0" fontId="99" fillId="0" borderId="0"/>
  </cellStyleXfs>
  <cellXfs count="806">
    <xf numFmtId="0" fontId="0" fillId="0" borderId="0" xfId="0"/>
    <xf numFmtId="164" fontId="0" fillId="0" borderId="0" xfId="0" applyNumberFormat="1"/>
    <xf numFmtId="14" fontId="0" fillId="0" borderId="0" xfId="0" applyNumberFormat="1"/>
    <xf numFmtId="0" fontId="0" fillId="2" borderId="0" xfId="0" applyFill="1"/>
    <xf numFmtId="14" fontId="0" fillId="2" borderId="0" xfId="0" applyNumberFormat="1" applyFill="1"/>
    <xf numFmtId="164" fontId="0" fillId="2" borderId="0" xfId="0" applyNumberFormat="1" applyFill="1"/>
    <xf numFmtId="0" fontId="0" fillId="0" borderId="0" xfId="0" applyAlignment="1">
      <alignment vertical="top"/>
    </xf>
    <xf numFmtId="0" fontId="0" fillId="2" borderId="0" xfId="0" applyFill="1" applyBorder="1"/>
    <xf numFmtId="0" fontId="0" fillId="0" borderId="0" xfId="0" applyBorder="1"/>
    <xf numFmtId="14" fontId="0" fillId="0" borderId="0" xfId="0" applyNumberFormat="1" applyBorder="1"/>
    <xf numFmtId="164" fontId="0" fillId="0" borderId="0" xfId="0" applyNumberFormat="1" applyBorder="1"/>
    <xf numFmtId="0" fontId="2" fillId="2" borderId="49" xfId="0" applyFont="1" applyFill="1" applyBorder="1" applyAlignment="1">
      <alignment horizontal="center" vertical="center" wrapText="1"/>
    </xf>
    <xf numFmtId="49" fontId="2" fillId="2" borderId="49" xfId="0" applyNumberFormat="1" applyFont="1" applyFill="1" applyBorder="1" applyAlignment="1">
      <alignment horizontal="left" vertical="center" wrapText="1"/>
    </xf>
    <xf numFmtId="49" fontId="2" fillId="2" borderId="49" xfId="0" applyNumberFormat="1" applyFont="1" applyFill="1" applyBorder="1" applyAlignment="1">
      <alignment horizontal="center" vertical="center" wrapText="1"/>
    </xf>
    <xf numFmtId="14" fontId="2" fillId="2" borderId="49" xfId="0" applyNumberFormat="1" applyFont="1" applyFill="1" applyBorder="1" applyAlignment="1">
      <alignment horizontal="center" vertical="center" wrapText="1"/>
    </xf>
    <xf numFmtId="165" fontId="2" fillId="2" borderId="49" xfId="0" applyNumberFormat="1" applyFont="1" applyFill="1" applyBorder="1" applyAlignment="1">
      <alignment horizontal="center" vertical="center" wrapText="1"/>
    </xf>
    <xf numFmtId="0" fontId="2" fillId="2" borderId="49" xfId="0" applyFont="1" applyFill="1" applyBorder="1" applyAlignment="1">
      <alignment horizontal="left" vertical="center" wrapText="1"/>
    </xf>
    <xf numFmtId="0" fontId="2" fillId="23" borderId="49" xfId="0" applyFont="1" applyFill="1" applyBorder="1" applyAlignment="1">
      <alignment horizontal="center" vertical="center" wrapText="1"/>
    </xf>
    <xf numFmtId="49" fontId="2" fillId="23" borderId="49" xfId="0" applyNumberFormat="1" applyFont="1" applyFill="1" applyBorder="1" applyAlignment="1">
      <alignment horizontal="left" vertical="center" wrapText="1"/>
    </xf>
    <xf numFmtId="49" fontId="2" fillId="23" borderId="49" xfId="0" applyNumberFormat="1" applyFont="1" applyFill="1" applyBorder="1" applyAlignment="1">
      <alignment horizontal="center" vertical="center" wrapText="1"/>
    </xf>
    <xf numFmtId="14" fontId="2" fillId="23" borderId="49" xfId="0" applyNumberFormat="1" applyFont="1" applyFill="1" applyBorder="1" applyAlignment="1">
      <alignment horizontal="center" vertical="center" wrapText="1"/>
    </xf>
    <xf numFmtId="165" fontId="2" fillId="23" borderId="49" xfId="0" applyNumberFormat="1" applyFont="1" applyFill="1" applyBorder="1" applyAlignment="1">
      <alignment horizontal="center" vertical="center" wrapText="1"/>
    </xf>
    <xf numFmtId="0" fontId="2" fillId="23" borderId="49" xfId="0" applyFont="1" applyFill="1" applyBorder="1" applyAlignment="1">
      <alignment horizontal="left" vertical="center" wrapText="1"/>
    </xf>
    <xf numFmtId="0" fontId="2" fillId="2" borderId="50" xfId="0" applyFont="1" applyFill="1" applyBorder="1" applyAlignment="1">
      <alignment horizontal="center" vertical="center" wrapText="1"/>
    </xf>
    <xf numFmtId="49" fontId="2" fillId="2" borderId="50" xfId="0" applyNumberFormat="1" applyFont="1" applyFill="1" applyBorder="1" applyAlignment="1">
      <alignment horizontal="left" vertical="center" wrapText="1"/>
    </xf>
    <xf numFmtId="49" fontId="2" fillId="2" borderId="50" xfId="0" applyNumberFormat="1" applyFont="1" applyFill="1" applyBorder="1" applyAlignment="1">
      <alignment horizontal="center" vertical="center" wrapText="1"/>
    </xf>
    <xf numFmtId="14" fontId="2" fillId="2" borderId="50" xfId="0" applyNumberFormat="1" applyFont="1" applyFill="1" applyBorder="1" applyAlignment="1">
      <alignment horizontal="center" vertical="center" wrapText="1"/>
    </xf>
    <xf numFmtId="165" fontId="2" fillId="2" borderId="50" xfId="0" applyNumberFormat="1" applyFont="1" applyFill="1" applyBorder="1" applyAlignment="1">
      <alignment horizontal="center" vertical="center" wrapText="1"/>
    </xf>
    <xf numFmtId="0" fontId="2" fillId="2" borderId="50" xfId="0" applyFont="1" applyFill="1" applyBorder="1" applyAlignment="1">
      <alignment horizontal="left" vertical="center" wrapText="1"/>
    </xf>
    <xf numFmtId="49" fontId="2" fillId="2" borderId="51" xfId="0" applyNumberFormat="1" applyFont="1" applyFill="1" applyBorder="1" applyAlignment="1">
      <alignment horizontal="left" vertical="center" wrapText="1"/>
    </xf>
    <xf numFmtId="49" fontId="2" fillId="23" borderId="51" xfId="0" applyNumberFormat="1" applyFont="1" applyFill="1" applyBorder="1" applyAlignment="1">
      <alignment horizontal="left" vertical="center" wrapText="1"/>
    </xf>
    <xf numFmtId="49" fontId="2" fillId="2" borderId="52" xfId="0" applyNumberFormat="1" applyFont="1" applyFill="1" applyBorder="1" applyAlignment="1">
      <alignment horizontal="left" vertical="center" wrapText="1"/>
    </xf>
    <xf numFmtId="0" fontId="2" fillId="2" borderId="53" xfId="0" applyFont="1" applyFill="1" applyBorder="1" applyAlignment="1">
      <alignment horizontal="left" vertical="center" wrapText="1"/>
    </xf>
    <xf numFmtId="0" fontId="2" fillId="23" borderId="53" xfId="0" applyFont="1" applyFill="1" applyBorder="1" applyAlignment="1">
      <alignment horizontal="left" vertical="center" wrapText="1"/>
    </xf>
    <xf numFmtId="0" fontId="2" fillId="2" borderId="54" xfId="0" applyFont="1" applyFill="1" applyBorder="1" applyAlignment="1">
      <alignment horizontal="left" vertical="center" wrapText="1"/>
    </xf>
    <xf numFmtId="49" fontId="2" fillId="2" borderId="55" xfId="0" applyNumberFormat="1" applyFont="1" applyFill="1" applyBorder="1" applyAlignment="1">
      <alignment horizontal="left" vertical="center" wrapText="1"/>
    </xf>
    <xf numFmtId="0" fontId="2" fillId="2" borderId="56" xfId="0" applyFont="1" applyFill="1" applyBorder="1" applyAlignment="1">
      <alignment horizontal="center" vertical="center" wrapText="1"/>
    </xf>
    <xf numFmtId="49" fontId="2" fillId="2" borderId="56" xfId="0" applyNumberFormat="1" applyFont="1" applyFill="1" applyBorder="1" applyAlignment="1">
      <alignment horizontal="left" vertical="center" wrapText="1"/>
    </xf>
    <xf numFmtId="49" fontId="2" fillId="2" borderId="56" xfId="0" applyNumberFormat="1" applyFont="1" applyFill="1" applyBorder="1" applyAlignment="1">
      <alignment horizontal="center" vertical="center" wrapText="1"/>
    </xf>
    <xf numFmtId="14" fontId="2" fillId="2" borderId="56" xfId="0" applyNumberFormat="1" applyFont="1" applyFill="1" applyBorder="1" applyAlignment="1">
      <alignment horizontal="center" vertical="center" wrapText="1"/>
    </xf>
    <xf numFmtId="165" fontId="2" fillId="2" borderId="56" xfId="0" applyNumberFormat="1" applyFont="1" applyFill="1" applyBorder="1" applyAlignment="1">
      <alignment horizontal="center" vertical="center" wrapText="1"/>
    </xf>
    <xf numFmtId="0" fontId="2" fillId="2" borderId="56" xfId="0" applyFont="1" applyFill="1" applyBorder="1" applyAlignment="1">
      <alignment horizontal="left" vertical="center" wrapText="1"/>
    </xf>
    <xf numFmtId="0" fontId="2" fillId="2" borderId="57" xfId="0" applyFont="1" applyFill="1" applyBorder="1" applyAlignment="1">
      <alignment horizontal="left" vertical="center" wrapText="1"/>
    </xf>
    <xf numFmtId="49" fontId="16" fillId="23" borderId="62" xfId="0" applyNumberFormat="1" applyFont="1" applyFill="1" applyBorder="1" applyAlignment="1">
      <alignment wrapText="1"/>
    </xf>
    <xf numFmtId="49" fontId="16" fillId="14" borderId="62" xfId="0" applyNumberFormat="1" applyFont="1" applyFill="1" applyBorder="1" applyAlignment="1">
      <alignment wrapText="1"/>
    </xf>
    <xf numFmtId="49" fontId="16" fillId="15" borderId="62" xfId="0" applyNumberFormat="1" applyFont="1" applyFill="1" applyBorder="1" applyAlignment="1">
      <alignment wrapText="1"/>
    </xf>
    <xf numFmtId="0" fontId="16" fillId="22" borderId="62" xfId="0" applyFont="1" applyFill="1" applyBorder="1" applyAlignment="1">
      <alignment wrapText="1"/>
    </xf>
    <xf numFmtId="49" fontId="16" fillId="22" borderId="62" xfId="0" applyNumberFormat="1" applyFont="1" applyFill="1" applyBorder="1" applyAlignment="1">
      <alignment wrapText="1"/>
    </xf>
    <xf numFmtId="49" fontId="16" fillId="16" borderId="62" xfId="0" applyNumberFormat="1" applyFont="1" applyFill="1" applyBorder="1" applyAlignment="1">
      <alignment wrapText="1"/>
    </xf>
    <xf numFmtId="49" fontId="16" fillId="17" borderId="62" xfId="0" applyNumberFormat="1" applyFont="1" applyFill="1" applyBorder="1" applyAlignment="1">
      <alignment wrapText="1"/>
    </xf>
    <xf numFmtId="49" fontId="16" fillId="18" borderId="62" xfId="0" applyNumberFormat="1" applyFont="1" applyFill="1" applyBorder="1" applyAlignment="1">
      <alignment wrapText="1"/>
    </xf>
    <xf numFmtId="49" fontId="16" fillId="19" borderId="62" xfId="0" applyNumberFormat="1" applyFont="1" applyFill="1" applyBorder="1" applyAlignment="1">
      <alignment wrapText="1"/>
    </xf>
    <xf numFmtId="49" fontId="16" fillId="20" borderId="62" xfId="0" applyNumberFormat="1" applyFont="1" applyFill="1" applyBorder="1" applyAlignment="1">
      <alignment wrapText="1"/>
    </xf>
    <xf numFmtId="49" fontId="16" fillId="21" borderId="62" xfId="0" applyNumberFormat="1" applyFont="1" applyFill="1" applyBorder="1" applyAlignment="1">
      <alignment wrapText="1"/>
    </xf>
    <xf numFmtId="49" fontId="16" fillId="26" borderId="62" xfId="0" applyNumberFormat="1" applyFont="1" applyFill="1" applyBorder="1" applyAlignment="1">
      <alignment wrapText="1"/>
    </xf>
    <xf numFmtId="49" fontId="16" fillId="27" borderId="62" xfId="0" applyNumberFormat="1" applyFont="1" applyFill="1" applyBorder="1" applyAlignment="1">
      <alignment wrapText="1"/>
    </xf>
    <xf numFmtId="0" fontId="0" fillId="0" borderId="0" xfId="0" applyAlignment="1">
      <alignment wrapText="1"/>
    </xf>
    <xf numFmtId="14" fontId="0" fillId="0" borderId="0" xfId="0" applyNumberFormat="1" applyAlignment="1">
      <alignment wrapText="1"/>
    </xf>
    <xf numFmtId="164" fontId="0" fillId="0" borderId="0" xfId="0" applyNumberFormat="1" applyAlignment="1">
      <alignment wrapText="1"/>
    </xf>
    <xf numFmtId="0" fontId="19" fillId="0" borderId="0" xfId="0" applyFont="1"/>
    <xf numFmtId="0" fontId="14" fillId="0" borderId="0" xfId="0" applyFont="1" applyAlignment="1">
      <alignment vertical="top" wrapText="1"/>
    </xf>
    <xf numFmtId="0" fontId="21" fillId="2" borderId="0" xfId="0" applyFont="1" applyFill="1" applyBorder="1"/>
    <xf numFmtId="0" fontId="38" fillId="2" borderId="0" xfId="0" applyFont="1" applyFill="1" applyBorder="1"/>
    <xf numFmtId="0" fontId="21" fillId="28" borderId="0" xfId="0" applyFont="1" applyFill="1" applyBorder="1" applyAlignment="1">
      <alignment vertical="top" wrapText="1"/>
    </xf>
    <xf numFmtId="0" fontId="39" fillId="28" borderId="0" xfId="0" applyFont="1" applyFill="1" applyBorder="1" applyAlignment="1">
      <alignment vertical="top" wrapText="1"/>
    </xf>
    <xf numFmtId="0" fontId="39" fillId="28" borderId="0" xfId="0" applyFont="1" applyFill="1" applyBorder="1" applyAlignment="1">
      <alignment horizontal="left" vertical="top" wrapText="1"/>
    </xf>
    <xf numFmtId="0" fontId="39" fillId="28" borderId="68" xfId="0" applyFont="1" applyFill="1" applyBorder="1" applyAlignment="1">
      <alignment vertical="top" wrapText="1"/>
    </xf>
    <xf numFmtId="0" fontId="39" fillId="28" borderId="68" xfId="0" applyFont="1" applyFill="1" applyBorder="1" applyAlignment="1">
      <alignment horizontal="left" vertical="top" wrapText="1"/>
    </xf>
    <xf numFmtId="0" fontId="44" fillId="2" borderId="0" xfId="0" applyFont="1" applyFill="1" applyBorder="1" applyAlignment="1">
      <alignment vertical="center"/>
    </xf>
    <xf numFmtId="0" fontId="21" fillId="2" borderId="69" xfId="0" applyFont="1" applyFill="1" applyBorder="1"/>
    <xf numFmtId="0" fontId="45" fillId="2" borderId="0" xfId="0" applyFont="1" applyFill="1" applyBorder="1" applyAlignment="1"/>
    <xf numFmtId="0" fontId="39" fillId="28" borderId="70" xfId="0" applyFont="1" applyFill="1" applyBorder="1" applyAlignment="1">
      <alignment vertical="top" wrapText="1"/>
    </xf>
    <xf numFmtId="0" fontId="0" fillId="31" borderId="0" xfId="0" applyFill="1"/>
    <xf numFmtId="0" fontId="40" fillId="31" borderId="0" xfId="0" applyFont="1" applyFill="1" applyBorder="1" applyAlignment="1">
      <alignment vertical="center"/>
    </xf>
    <xf numFmtId="0" fontId="21" fillId="31" borderId="0" xfId="0" applyFont="1" applyFill="1" applyBorder="1"/>
    <xf numFmtId="0" fontId="21" fillId="29" borderId="71" xfId="0" applyFont="1" applyFill="1" applyBorder="1" applyAlignment="1">
      <alignment vertical="center"/>
    </xf>
    <xf numFmtId="0" fontId="21" fillId="29" borderId="72" xfId="0" applyFont="1" applyFill="1" applyBorder="1" applyAlignment="1">
      <alignment vertical="center"/>
    </xf>
    <xf numFmtId="0" fontId="21" fillId="29" borderId="73" xfId="0" applyFont="1" applyFill="1" applyBorder="1" applyAlignment="1">
      <alignment vertical="center"/>
    </xf>
    <xf numFmtId="0" fontId="43" fillId="29" borderId="74" xfId="0" applyFont="1" applyFill="1" applyBorder="1" applyAlignment="1">
      <alignment vertical="center"/>
    </xf>
    <xf numFmtId="0" fontId="43" fillId="29" borderId="75" xfId="0" applyFont="1" applyFill="1" applyBorder="1" applyAlignment="1">
      <alignment vertical="center"/>
    </xf>
    <xf numFmtId="0" fontId="43" fillId="29" borderId="76" xfId="0" applyFont="1" applyFill="1" applyBorder="1" applyAlignment="1">
      <alignment vertical="center"/>
    </xf>
    <xf numFmtId="0" fontId="46" fillId="29" borderId="71" xfId="1" applyFont="1" applyFill="1" applyBorder="1" applyAlignment="1">
      <alignment vertical="center"/>
    </xf>
    <xf numFmtId="0" fontId="25" fillId="31" borderId="77" xfId="0" applyFont="1" applyFill="1" applyBorder="1" applyAlignment="1">
      <alignment vertical="center"/>
    </xf>
    <xf numFmtId="0" fontId="22" fillId="31" borderId="77" xfId="0" applyFont="1" applyFill="1" applyBorder="1" applyAlignment="1">
      <alignment horizontal="center" vertical="center"/>
    </xf>
    <xf numFmtId="0" fontId="25" fillId="31" borderId="78" xfId="0" applyFont="1" applyFill="1" applyBorder="1" applyAlignment="1">
      <alignment horizontal="left" vertical="center"/>
    </xf>
    <xf numFmtId="0" fontId="25" fillId="31" borderId="78" xfId="0" applyFont="1" applyFill="1" applyBorder="1" applyAlignment="1">
      <alignment horizontal="center" vertical="center"/>
    </xf>
    <xf numFmtId="0" fontId="22" fillId="31" borderId="79" xfId="0" applyFont="1" applyFill="1" applyBorder="1" applyAlignment="1">
      <alignment horizontal="center" vertical="center"/>
    </xf>
    <xf numFmtId="0" fontId="25" fillId="31" borderId="83" xfId="0" applyFont="1" applyFill="1" applyBorder="1" applyAlignment="1">
      <alignment horizontal="center" vertical="center"/>
    </xf>
    <xf numFmtId="0" fontId="20" fillId="32" borderId="0" xfId="0" applyFont="1" applyFill="1"/>
    <xf numFmtId="0" fontId="47" fillId="32" borderId="0" xfId="0" applyFont="1" applyFill="1" applyBorder="1" applyAlignment="1">
      <alignment vertical="center"/>
    </xf>
    <xf numFmtId="0" fontId="48" fillId="32" borderId="0" xfId="0" applyFont="1" applyFill="1" applyBorder="1"/>
    <xf numFmtId="0" fontId="49" fillId="32" borderId="0" xfId="0" applyFont="1" applyFill="1" applyBorder="1"/>
    <xf numFmtId="0" fontId="0" fillId="33" borderId="0" xfId="0" applyFill="1"/>
    <xf numFmtId="0" fontId="0" fillId="34" borderId="0" xfId="0" applyFill="1"/>
    <xf numFmtId="0" fontId="24" fillId="34" borderId="0" xfId="1" applyFont="1" applyFill="1" applyBorder="1" applyAlignment="1">
      <alignment vertical="center"/>
    </xf>
    <xf numFmtId="0" fontId="21" fillId="34" borderId="0" xfId="0" applyFont="1" applyFill="1" applyBorder="1"/>
    <xf numFmtId="0" fontId="42" fillId="2" borderId="0" xfId="0" applyFont="1" applyFill="1" applyBorder="1" applyAlignment="1">
      <alignment horizontal="left" vertical="top" wrapText="1"/>
    </xf>
    <xf numFmtId="0" fontId="41" fillId="2" borderId="0" xfId="0" applyFont="1" applyFill="1" applyBorder="1" applyAlignment="1">
      <alignment horizontal="left" vertical="top" wrapText="1"/>
    </xf>
    <xf numFmtId="0" fontId="3" fillId="30" borderId="0" xfId="0" applyFont="1" applyFill="1" applyAlignment="1">
      <alignment horizontal="center" vertical="center"/>
    </xf>
    <xf numFmtId="0" fontId="0" fillId="0" borderId="0" xfId="0" applyAlignment="1">
      <alignment horizontal="center" vertical="center"/>
    </xf>
    <xf numFmtId="0" fontId="3" fillId="30" borderId="0" xfId="0" applyFont="1" applyFill="1" applyAlignment="1">
      <alignment horizontal="center" vertical="center" wrapText="1"/>
    </xf>
    <xf numFmtId="0" fontId="0" fillId="0" borderId="0" xfId="0" applyAlignment="1">
      <alignment horizontal="center" vertical="center" wrapText="1"/>
    </xf>
    <xf numFmtId="14" fontId="16" fillId="14" borderId="62" xfId="0" applyNumberFormat="1" applyFont="1" applyFill="1" applyBorder="1" applyAlignment="1">
      <alignment wrapText="1"/>
    </xf>
    <xf numFmtId="49" fontId="16" fillId="14" borderId="63" xfId="0" applyNumberFormat="1" applyFont="1" applyFill="1" applyBorder="1" applyAlignment="1">
      <alignment wrapText="1"/>
    </xf>
    <xf numFmtId="14" fontId="16" fillId="15" borderId="62" xfId="0" applyNumberFormat="1" applyFont="1" applyFill="1" applyBorder="1" applyAlignment="1">
      <alignment wrapText="1"/>
    </xf>
    <xf numFmtId="49" fontId="16" fillId="15" borderId="63" xfId="0" applyNumberFormat="1" applyFont="1" applyFill="1" applyBorder="1" applyAlignment="1">
      <alignment wrapText="1"/>
    </xf>
    <xf numFmtId="14" fontId="16" fillId="22" borderId="62" xfId="0" applyNumberFormat="1" applyFont="1" applyFill="1" applyBorder="1" applyAlignment="1">
      <alignment wrapText="1"/>
    </xf>
    <xf numFmtId="0" fontId="16" fillId="22" borderId="63" xfId="0" applyFont="1" applyFill="1" applyBorder="1" applyAlignment="1">
      <alignment wrapText="1"/>
    </xf>
    <xf numFmtId="49" fontId="16" fillId="22" borderId="63" xfId="0" applyNumberFormat="1" applyFont="1" applyFill="1" applyBorder="1" applyAlignment="1">
      <alignment wrapText="1"/>
    </xf>
    <xf numFmtId="49" fontId="50" fillId="22" borderId="62" xfId="0" applyNumberFormat="1" applyFont="1" applyFill="1" applyBorder="1" applyAlignment="1">
      <alignment wrapText="1"/>
    </xf>
    <xf numFmtId="14" fontId="16" fillId="16" borderId="62" xfId="0" applyNumberFormat="1" applyFont="1" applyFill="1" applyBorder="1" applyAlignment="1">
      <alignment wrapText="1"/>
    </xf>
    <xf numFmtId="49" fontId="16" fillId="16" borderId="63" xfId="0" applyNumberFormat="1" applyFont="1" applyFill="1" applyBorder="1" applyAlignment="1">
      <alignment wrapText="1"/>
    </xf>
    <xf numFmtId="14" fontId="16" fillId="17" borderId="62" xfId="0" applyNumberFormat="1" applyFont="1" applyFill="1" applyBorder="1" applyAlignment="1">
      <alignment wrapText="1"/>
    </xf>
    <xf numFmtId="49" fontId="16" fillId="17" borderId="63" xfId="0" applyNumberFormat="1" applyFont="1" applyFill="1" applyBorder="1" applyAlignment="1">
      <alignment wrapText="1"/>
    </xf>
    <xf numFmtId="14" fontId="16" fillId="18" borderId="62" xfId="0" applyNumberFormat="1" applyFont="1" applyFill="1" applyBorder="1" applyAlignment="1">
      <alignment wrapText="1"/>
    </xf>
    <xf numFmtId="49" fontId="16" fillId="18" borderId="63" xfId="0" applyNumberFormat="1" applyFont="1" applyFill="1" applyBorder="1" applyAlignment="1">
      <alignment wrapText="1"/>
    </xf>
    <xf numFmtId="14" fontId="16" fillId="19" borderId="62" xfId="0" applyNumberFormat="1" applyFont="1" applyFill="1" applyBorder="1" applyAlignment="1">
      <alignment wrapText="1"/>
    </xf>
    <xf numFmtId="49" fontId="16" fillId="19" borderId="63" xfId="0" applyNumberFormat="1" applyFont="1" applyFill="1" applyBorder="1" applyAlignment="1">
      <alignment wrapText="1"/>
    </xf>
    <xf numFmtId="14" fontId="16" fillId="20" borderId="62" xfId="0" applyNumberFormat="1" applyFont="1" applyFill="1" applyBorder="1" applyAlignment="1">
      <alignment wrapText="1"/>
    </xf>
    <xf numFmtId="49" fontId="16" fillId="20" borderId="63" xfId="0" applyNumberFormat="1" applyFont="1" applyFill="1" applyBorder="1" applyAlignment="1">
      <alignment wrapText="1"/>
    </xf>
    <xf numFmtId="14" fontId="16" fillId="21" borderId="62" xfId="0" applyNumberFormat="1" applyFont="1" applyFill="1" applyBorder="1" applyAlignment="1">
      <alignment wrapText="1"/>
    </xf>
    <xf numFmtId="49" fontId="16" fillId="21" borderId="63" xfId="0" applyNumberFormat="1" applyFont="1" applyFill="1" applyBorder="1" applyAlignment="1">
      <alignment wrapText="1"/>
    </xf>
    <xf numFmtId="49" fontId="1" fillId="21" borderId="62" xfId="1" applyNumberFormat="1" applyFill="1" applyBorder="1" applyAlignment="1">
      <alignment wrapText="1"/>
    </xf>
    <xf numFmtId="49" fontId="50" fillId="21" borderId="62" xfId="0" applyNumberFormat="1" applyFont="1" applyFill="1" applyBorder="1" applyAlignment="1">
      <alignment wrapText="1"/>
    </xf>
    <xf numFmtId="14" fontId="50" fillId="21" borderId="62" xfId="0" applyNumberFormat="1" applyFont="1" applyFill="1" applyBorder="1" applyAlignment="1">
      <alignment wrapText="1"/>
    </xf>
    <xf numFmtId="14" fontId="16" fillId="23" borderId="62" xfId="0" applyNumberFormat="1" applyFont="1" applyFill="1" applyBorder="1" applyAlignment="1">
      <alignment wrapText="1"/>
    </xf>
    <xf numFmtId="49" fontId="16" fillId="23" borderId="63" xfId="0" applyNumberFormat="1" applyFont="1" applyFill="1" applyBorder="1" applyAlignment="1">
      <alignment wrapText="1"/>
    </xf>
    <xf numFmtId="49" fontId="50" fillId="26" borderId="62" xfId="0" applyNumberFormat="1" applyFont="1" applyFill="1" applyBorder="1" applyAlignment="1">
      <alignment wrapText="1"/>
    </xf>
    <xf numFmtId="14" fontId="16" fillId="26" borderId="62" xfId="0" applyNumberFormat="1" applyFont="1" applyFill="1" applyBorder="1" applyAlignment="1">
      <alignment wrapText="1"/>
    </xf>
    <xf numFmtId="49" fontId="16" fillId="26" borderId="63" xfId="0" applyNumberFormat="1" applyFont="1" applyFill="1" applyBorder="1" applyAlignment="1">
      <alignment wrapText="1"/>
    </xf>
    <xf numFmtId="14" fontId="16" fillId="27" borderId="62" xfId="0" applyNumberFormat="1" applyFont="1" applyFill="1" applyBorder="1" applyAlignment="1">
      <alignment wrapText="1"/>
    </xf>
    <xf numFmtId="49" fontId="16" fillId="27" borderId="63" xfId="0" applyNumberFormat="1" applyFont="1" applyFill="1" applyBorder="1" applyAlignment="1">
      <alignment wrapText="1"/>
    </xf>
    <xf numFmtId="49" fontId="0" fillId="0" borderId="0" xfId="0" applyNumberFormat="1" applyAlignment="1">
      <alignment wrapText="1"/>
    </xf>
    <xf numFmtId="0" fontId="51" fillId="0" borderId="0" xfId="3"/>
    <xf numFmtId="0" fontId="51" fillId="0" borderId="0" xfId="3" applyAlignment="1">
      <alignment wrapText="1"/>
    </xf>
    <xf numFmtId="0" fontId="52" fillId="35" borderId="0" xfId="3" applyFont="1" applyFill="1" applyAlignment="1">
      <alignment wrapText="1"/>
    </xf>
    <xf numFmtId="0" fontId="52" fillId="35" borderId="0" xfId="3" applyFont="1" applyFill="1"/>
    <xf numFmtId="0" fontId="53" fillId="36" borderId="0" xfId="3" applyFont="1" applyFill="1" applyAlignment="1">
      <alignment wrapText="1"/>
    </xf>
    <xf numFmtId="0" fontId="53" fillId="36" borderId="0" xfId="3" applyFont="1" applyFill="1"/>
    <xf numFmtId="0" fontId="52" fillId="37" borderId="0" xfId="3" applyFont="1" applyFill="1" applyAlignment="1">
      <alignment wrapText="1"/>
    </xf>
    <xf numFmtId="0" fontId="52" fillId="37" borderId="0" xfId="3" applyFont="1" applyFill="1"/>
    <xf numFmtId="0" fontId="52" fillId="38" borderId="0" xfId="3" applyFont="1" applyFill="1" applyAlignment="1">
      <alignment wrapText="1"/>
    </xf>
    <xf numFmtId="0" fontId="52" fillId="38" borderId="0" xfId="3" applyFont="1" applyFill="1"/>
    <xf numFmtId="0" fontId="52" fillId="39" borderId="0" xfId="3" applyFont="1" applyFill="1" applyAlignment="1">
      <alignment wrapText="1"/>
    </xf>
    <xf numFmtId="0" fontId="52" fillId="39" borderId="0" xfId="3" applyFont="1" applyFill="1"/>
    <xf numFmtId="0" fontId="52" fillId="40" borderId="0" xfId="3" applyFont="1" applyFill="1" applyAlignment="1">
      <alignment wrapText="1"/>
    </xf>
    <xf numFmtId="0" fontId="52" fillId="40" borderId="0" xfId="3" applyFont="1" applyFill="1"/>
    <xf numFmtId="0" fontId="52" fillId="41" borderId="0" xfId="3" applyFont="1" applyFill="1" applyAlignment="1">
      <alignment wrapText="1"/>
    </xf>
    <xf numFmtId="0" fontId="52" fillId="41" borderId="0" xfId="3" applyFont="1" applyFill="1"/>
    <xf numFmtId="0" fontId="52" fillId="42" borderId="0" xfId="3" applyFont="1" applyFill="1" applyAlignment="1">
      <alignment wrapText="1"/>
    </xf>
    <xf numFmtId="0" fontId="52" fillId="42" borderId="0" xfId="3" applyFont="1" applyFill="1"/>
    <xf numFmtId="0" fontId="52" fillId="43" borderId="0" xfId="3" applyFont="1" applyFill="1" applyAlignment="1">
      <alignment wrapText="1"/>
    </xf>
    <xf numFmtId="0" fontId="52" fillId="43" borderId="0" xfId="3" applyFont="1" applyFill="1"/>
    <xf numFmtId="0" fontId="52" fillId="24" borderId="0" xfId="3" applyFont="1" applyFill="1" applyAlignment="1">
      <alignment wrapText="1"/>
    </xf>
    <xf numFmtId="0" fontId="52" fillId="24" borderId="0" xfId="3" applyFont="1" applyFill="1"/>
    <xf numFmtId="0" fontId="54" fillId="44" borderId="0" xfId="3" applyFont="1" applyFill="1" applyAlignment="1">
      <alignment horizontal="center" wrapText="1"/>
    </xf>
    <xf numFmtId="0" fontId="54" fillId="44" borderId="0" xfId="3" applyFont="1" applyFill="1" applyAlignment="1">
      <alignment horizontal="center"/>
    </xf>
    <xf numFmtId="0" fontId="15" fillId="25" borderId="58" xfId="0" applyFont="1" applyFill="1" applyBorder="1" applyAlignment="1">
      <alignment wrapText="1"/>
    </xf>
    <xf numFmtId="0" fontId="15" fillId="25" borderId="59" xfId="0" applyFont="1" applyFill="1" applyBorder="1" applyAlignment="1">
      <alignment wrapText="1"/>
    </xf>
    <xf numFmtId="0" fontId="15" fillId="25" borderId="60" xfId="0" applyFont="1" applyFill="1" applyBorder="1" applyAlignment="1">
      <alignment wrapText="1"/>
    </xf>
    <xf numFmtId="49" fontId="16" fillId="27" borderId="62" xfId="0" applyNumberFormat="1" applyFont="1" applyFill="1" applyBorder="1" applyAlignment="1">
      <alignment horizontal="left" vertical="top" wrapText="1"/>
    </xf>
    <xf numFmtId="49" fontId="16" fillId="26" borderId="64" xfId="0" applyNumberFormat="1" applyFont="1" applyFill="1" applyBorder="1" applyAlignment="1">
      <alignment wrapText="1"/>
    </xf>
    <xf numFmtId="49" fontId="50" fillId="27" borderId="62" xfId="0" applyNumberFormat="1" applyFont="1" applyFill="1" applyBorder="1" applyAlignment="1">
      <alignment horizontal="left" vertical="top" wrapText="1"/>
    </xf>
    <xf numFmtId="14" fontId="16" fillId="27" borderId="62" xfId="0" applyNumberFormat="1" applyFont="1" applyFill="1" applyBorder="1" applyAlignment="1">
      <alignment horizontal="left" vertical="top" wrapText="1"/>
    </xf>
    <xf numFmtId="14" fontId="16" fillId="26" borderId="64" xfId="0" applyNumberFormat="1" applyFont="1" applyFill="1" applyBorder="1" applyAlignment="1">
      <alignment wrapText="1"/>
    </xf>
    <xf numFmtId="49" fontId="1" fillId="26" borderId="64" xfId="1" applyNumberFormat="1" applyFill="1" applyBorder="1" applyAlignment="1">
      <alignment wrapText="1"/>
    </xf>
    <xf numFmtId="49" fontId="16" fillId="27" borderId="63" xfId="0" applyNumberFormat="1" applyFont="1" applyFill="1" applyBorder="1" applyAlignment="1">
      <alignment horizontal="left" vertical="top" wrapText="1"/>
    </xf>
    <xf numFmtId="49" fontId="16" fillId="26" borderId="65" xfId="0" applyNumberFormat="1" applyFont="1" applyFill="1" applyBorder="1" applyAlignment="1">
      <alignment wrapText="1"/>
    </xf>
    <xf numFmtId="0" fontId="50" fillId="22" borderId="62" xfId="0" applyFont="1" applyFill="1" applyBorder="1" applyAlignment="1">
      <alignment wrapText="1"/>
    </xf>
    <xf numFmtId="49" fontId="55" fillId="2" borderId="62" xfId="0" applyNumberFormat="1" applyFont="1" applyFill="1" applyBorder="1" applyAlignment="1">
      <alignment wrapText="1"/>
    </xf>
    <xf numFmtId="49" fontId="56" fillId="2" borderId="62" xfId="1" applyNumberFormat="1" applyFont="1" applyFill="1" applyBorder="1" applyAlignment="1">
      <alignment wrapText="1"/>
    </xf>
    <xf numFmtId="0" fontId="56" fillId="2" borderId="62" xfId="2" applyFont="1" applyFill="1" applyBorder="1" applyAlignment="1">
      <alignment wrapText="1"/>
    </xf>
    <xf numFmtId="49" fontId="55" fillId="2" borderId="0" xfId="0" applyNumberFormat="1" applyFont="1" applyFill="1" applyBorder="1" applyAlignment="1">
      <alignment wrapText="1"/>
    </xf>
    <xf numFmtId="49" fontId="56" fillId="2" borderId="0" xfId="1" applyNumberFormat="1" applyFont="1" applyFill="1" applyBorder="1" applyAlignment="1">
      <alignment wrapText="1"/>
    </xf>
    <xf numFmtId="0" fontId="56" fillId="2" borderId="62" xfId="1" applyFont="1" applyFill="1" applyBorder="1" applyAlignment="1">
      <alignment wrapText="1"/>
    </xf>
    <xf numFmtId="49" fontId="56" fillId="2" borderId="62" xfId="1" applyNumberFormat="1" applyFont="1" applyFill="1" applyBorder="1" applyAlignment="1">
      <alignment horizontal="left" vertical="top" wrapText="1"/>
    </xf>
    <xf numFmtId="0" fontId="56" fillId="2" borderId="0" xfId="1" applyFont="1" applyFill="1" applyAlignment="1">
      <alignment wrapText="1"/>
    </xf>
    <xf numFmtId="0" fontId="56" fillId="2" borderId="0" xfId="1" applyFont="1" applyFill="1" applyBorder="1" applyAlignment="1">
      <alignment wrapText="1"/>
    </xf>
    <xf numFmtId="49" fontId="57" fillId="2" borderId="0" xfId="0" applyNumberFormat="1" applyFont="1" applyFill="1" applyAlignment="1">
      <alignment wrapText="1"/>
    </xf>
    <xf numFmtId="0" fontId="57" fillId="2" borderId="0" xfId="0" applyFont="1" applyFill="1" applyAlignment="1">
      <alignment wrapText="1"/>
    </xf>
    <xf numFmtId="0" fontId="58" fillId="2" borderId="0" xfId="0" applyFont="1" applyFill="1"/>
    <xf numFmtId="0" fontId="58" fillId="2" borderId="0" xfId="0" applyFont="1" applyFill="1" applyAlignment="1">
      <alignment horizontal="center" vertical="center" wrapText="1"/>
    </xf>
    <xf numFmtId="0" fontId="58" fillId="2" borderId="49" xfId="0" applyFont="1" applyFill="1" applyBorder="1" applyAlignment="1">
      <alignment horizontal="center" vertical="center" wrapText="1"/>
    </xf>
    <xf numFmtId="0" fontId="1" fillId="2" borderId="49" xfId="1" applyFill="1" applyBorder="1" applyAlignment="1">
      <alignment horizontal="center" vertical="center" wrapText="1"/>
    </xf>
    <xf numFmtId="0" fontId="1" fillId="2" borderId="50" xfId="1" applyFill="1" applyBorder="1" applyAlignment="1">
      <alignment horizontal="center" vertical="center" wrapText="1"/>
    </xf>
    <xf numFmtId="0" fontId="0" fillId="0" borderId="0" xfId="0" applyNumberFormat="1"/>
    <xf numFmtId="49" fontId="1" fillId="2" borderId="62" xfId="1" applyNumberFormat="1" applyFill="1" applyBorder="1" applyAlignment="1">
      <alignment wrapText="1"/>
    </xf>
    <xf numFmtId="0" fontId="1" fillId="2" borderId="62" xfId="1" applyFill="1" applyBorder="1" applyAlignment="1">
      <alignment wrapText="1"/>
    </xf>
    <xf numFmtId="0" fontId="1" fillId="2" borderId="0" xfId="1" applyFill="1" applyBorder="1" applyAlignment="1">
      <alignment wrapText="1"/>
    </xf>
    <xf numFmtId="49" fontId="1" fillId="2" borderId="0" xfId="1" applyNumberFormat="1" applyFill="1" applyBorder="1" applyAlignment="1">
      <alignment wrapText="1"/>
    </xf>
    <xf numFmtId="49" fontId="1" fillId="2" borderId="64" xfId="1" applyNumberFormat="1" applyFill="1" applyBorder="1" applyAlignment="1">
      <alignment wrapText="1"/>
    </xf>
    <xf numFmtId="0" fontId="3" fillId="3" borderId="85" xfId="0" applyFont="1" applyFill="1" applyBorder="1" applyAlignment="1">
      <alignment horizontal="center" vertical="center" wrapText="1"/>
    </xf>
    <xf numFmtId="0" fontId="3" fillId="3" borderId="86" xfId="0" applyFont="1" applyFill="1" applyBorder="1" applyAlignment="1">
      <alignment horizontal="center" vertical="center" wrapText="1"/>
    </xf>
    <xf numFmtId="14" fontId="3" fillId="3" borderId="86" xfId="0" applyNumberFormat="1" applyFont="1" applyFill="1" applyBorder="1" applyAlignment="1">
      <alignment horizontal="center" vertical="center" wrapText="1"/>
    </xf>
    <xf numFmtId="164" fontId="3" fillId="3" borderId="86" xfId="0" applyNumberFormat="1" applyFont="1" applyFill="1" applyBorder="1" applyAlignment="1">
      <alignment horizontal="center" vertical="center" wrapText="1"/>
    </xf>
    <xf numFmtId="0" fontId="3" fillId="3" borderId="87" xfId="0" applyFont="1" applyFill="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92" xfId="0" applyBorder="1" applyAlignment="1">
      <alignment horizontal="center" vertical="center" wrapText="1"/>
    </xf>
    <xf numFmtId="0" fontId="3" fillId="5" borderId="96" xfId="0" applyFont="1" applyFill="1" applyBorder="1" applyAlignment="1">
      <alignment horizontal="center" vertical="center" wrapText="1"/>
    </xf>
    <xf numFmtId="0" fontId="3" fillId="5" borderId="97" xfId="0" applyFont="1" applyFill="1" applyBorder="1" applyAlignment="1">
      <alignment horizontal="center" vertical="center" wrapText="1"/>
    </xf>
    <xf numFmtId="14" fontId="3" fillId="5" borderId="97" xfId="0" applyNumberFormat="1" applyFont="1" applyFill="1" applyBorder="1" applyAlignment="1">
      <alignment horizontal="center" vertical="center" wrapText="1"/>
    </xf>
    <xf numFmtId="164" fontId="3" fillId="5" borderId="97" xfId="0" applyNumberFormat="1" applyFont="1" applyFill="1" applyBorder="1" applyAlignment="1">
      <alignment horizontal="center" vertical="center" wrapText="1"/>
    </xf>
    <xf numFmtId="0" fontId="3" fillId="5" borderId="98" xfId="0" applyFont="1" applyFill="1" applyBorder="1" applyAlignment="1">
      <alignment horizontal="center" vertical="center" wrapText="1"/>
    </xf>
    <xf numFmtId="0" fontId="3" fillId="6" borderId="99" xfId="0" applyFont="1" applyFill="1" applyBorder="1" applyAlignment="1">
      <alignment horizontal="center" vertical="center" wrapText="1"/>
    </xf>
    <xf numFmtId="0" fontId="3" fillId="6" borderId="100" xfId="0" applyFont="1" applyFill="1" applyBorder="1" applyAlignment="1">
      <alignment horizontal="center" vertical="center" wrapText="1"/>
    </xf>
    <xf numFmtId="14" fontId="3" fillId="6" borderId="100" xfId="0" applyNumberFormat="1" applyFont="1" applyFill="1" applyBorder="1" applyAlignment="1">
      <alignment horizontal="center" vertical="center" wrapText="1"/>
    </xf>
    <xf numFmtId="164" fontId="3" fillId="6" borderId="100" xfId="0" applyNumberFormat="1" applyFont="1" applyFill="1" applyBorder="1" applyAlignment="1">
      <alignment horizontal="center" vertical="center" wrapText="1"/>
    </xf>
    <xf numFmtId="0" fontId="3" fillId="6" borderId="101" xfId="0" applyFont="1" applyFill="1" applyBorder="1" applyAlignment="1">
      <alignment horizontal="center" vertical="center" wrapText="1"/>
    </xf>
    <xf numFmtId="0" fontId="3" fillId="7" borderId="102" xfId="0" applyFont="1" applyFill="1" applyBorder="1" applyAlignment="1">
      <alignment horizontal="center" vertical="center" wrapText="1"/>
    </xf>
    <xf numFmtId="0" fontId="3" fillId="7" borderId="103" xfId="0" applyFont="1" applyFill="1" applyBorder="1" applyAlignment="1">
      <alignment horizontal="center" vertical="center" wrapText="1"/>
    </xf>
    <xf numFmtId="14" fontId="3" fillId="7" borderId="103" xfId="0" applyNumberFormat="1" applyFont="1" applyFill="1" applyBorder="1" applyAlignment="1">
      <alignment horizontal="center" vertical="center" wrapText="1"/>
    </xf>
    <xf numFmtId="164" fontId="3" fillId="7" borderId="103" xfId="0" applyNumberFormat="1" applyFont="1" applyFill="1" applyBorder="1" applyAlignment="1">
      <alignment horizontal="center" vertical="center" wrapText="1"/>
    </xf>
    <xf numFmtId="0" fontId="3" fillId="7" borderId="104" xfId="0" applyFont="1" applyFill="1" applyBorder="1" applyAlignment="1">
      <alignment horizontal="center" vertical="center" wrapText="1"/>
    </xf>
    <xf numFmtId="0" fontId="3" fillId="8" borderId="105" xfId="0" applyFont="1" applyFill="1" applyBorder="1" applyAlignment="1">
      <alignment horizontal="center" vertical="center" wrapText="1"/>
    </xf>
    <xf numFmtId="0" fontId="3" fillId="8" borderId="106" xfId="0" applyFont="1" applyFill="1" applyBorder="1" applyAlignment="1">
      <alignment horizontal="center" vertical="center" wrapText="1"/>
    </xf>
    <xf numFmtId="14" fontId="3" fillId="8" borderId="106" xfId="0" applyNumberFormat="1" applyFont="1" applyFill="1" applyBorder="1" applyAlignment="1">
      <alignment horizontal="center" vertical="center" wrapText="1"/>
    </xf>
    <xf numFmtId="164" fontId="3" fillId="8" borderId="106" xfId="0" applyNumberFormat="1" applyFont="1" applyFill="1" applyBorder="1" applyAlignment="1">
      <alignment horizontal="center" vertical="center" wrapText="1"/>
    </xf>
    <xf numFmtId="0" fontId="3" fillId="8" borderId="107" xfId="0" applyFont="1" applyFill="1" applyBorder="1" applyAlignment="1">
      <alignment horizontal="center" vertical="center" wrapText="1"/>
    </xf>
    <xf numFmtId="0" fontId="3" fillId="9" borderId="108" xfId="0" applyFont="1" applyFill="1" applyBorder="1" applyAlignment="1">
      <alignment horizontal="center" vertical="center" wrapText="1"/>
    </xf>
    <xf numFmtId="0" fontId="3" fillId="9" borderId="109" xfId="0" applyFont="1" applyFill="1" applyBorder="1" applyAlignment="1">
      <alignment horizontal="center" vertical="center" wrapText="1"/>
    </xf>
    <xf numFmtId="14" fontId="3" fillId="9" borderId="109" xfId="0" applyNumberFormat="1" applyFont="1" applyFill="1" applyBorder="1" applyAlignment="1">
      <alignment horizontal="center" vertical="center" wrapText="1"/>
    </xf>
    <xf numFmtId="164" fontId="3" fillId="9" borderId="109" xfId="0" applyNumberFormat="1" applyFont="1" applyFill="1" applyBorder="1" applyAlignment="1">
      <alignment horizontal="center" vertical="center" wrapText="1"/>
    </xf>
    <xf numFmtId="0" fontId="3" fillId="9" borderId="110" xfId="0" applyFont="1" applyFill="1" applyBorder="1" applyAlignment="1">
      <alignment horizontal="center" vertical="center" wrapText="1"/>
    </xf>
    <xf numFmtId="0" fontId="3" fillId="10" borderId="111" xfId="0" applyFont="1" applyFill="1" applyBorder="1" applyAlignment="1">
      <alignment horizontal="center" vertical="center" wrapText="1"/>
    </xf>
    <xf numFmtId="0" fontId="3" fillId="10" borderId="112" xfId="0" applyFont="1" applyFill="1" applyBorder="1" applyAlignment="1">
      <alignment horizontal="center" vertical="center" wrapText="1"/>
    </xf>
    <xf numFmtId="14" fontId="3" fillId="10" borderId="112" xfId="0" applyNumberFormat="1" applyFont="1" applyFill="1" applyBorder="1" applyAlignment="1">
      <alignment horizontal="center" vertical="center" wrapText="1"/>
    </xf>
    <xf numFmtId="164" fontId="3" fillId="10" borderId="112" xfId="0" applyNumberFormat="1" applyFont="1" applyFill="1" applyBorder="1" applyAlignment="1">
      <alignment horizontal="center" vertical="center" wrapText="1"/>
    </xf>
    <xf numFmtId="0" fontId="3" fillId="10" borderId="113" xfId="0" applyFont="1" applyFill="1" applyBorder="1" applyAlignment="1">
      <alignment horizontal="center" vertical="center" wrapText="1"/>
    </xf>
    <xf numFmtId="0" fontId="3" fillId="11" borderId="114" xfId="0" applyFont="1" applyFill="1" applyBorder="1" applyAlignment="1">
      <alignment horizontal="center" vertical="center" wrapText="1"/>
    </xf>
    <xf numFmtId="0" fontId="3" fillId="11" borderId="115" xfId="0" applyFont="1" applyFill="1" applyBorder="1" applyAlignment="1">
      <alignment horizontal="center" vertical="center" wrapText="1"/>
    </xf>
    <xf numFmtId="14" fontId="3" fillId="11" borderId="115" xfId="0" applyNumberFormat="1" applyFont="1" applyFill="1" applyBorder="1" applyAlignment="1">
      <alignment horizontal="center" vertical="center" wrapText="1"/>
    </xf>
    <xf numFmtId="164" fontId="3" fillId="11" borderId="115" xfId="0" applyNumberFormat="1" applyFont="1" applyFill="1" applyBorder="1" applyAlignment="1">
      <alignment horizontal="center" vertical="center" wrapText="1"/>
    </xf>
    <xf numFmtId="0" fontId="3" fillId="11" borderId="116" xfId="0" applyFont="1" applyFill="1" applyBorder="1" applyAlignment="1">
      <alignment horizontal="center" vertical="center" wrapText="1"/>
    </xf>
    <xf numFmtId="0" fontId="1" fillId="2" borderId="56" xfId="1" applyFill="1" applyBorder="1" applyAlignment="1">
      <alignment horizontal="center" vertical="center" wrapText="1"/>
    </xf>
    <xf numFmtId="0" fontId="0" fillId="0" borderId="90" xfId="0" applyNumberFormat="1" applyBorder="1" applyAlignment="1">
      <alignment horizontal="center" vertical="center" wrapText="1"/>
    </xf>
    <xf numFmtId="0" fontId="0" fillId="0" borderId="91" xfId="0" applyNumberFormat="1" applyBorder="1" applyAlignment="1">
      <alignment horizontal="center" vertical="center" wrapText="1"/>
    </xf>
    <xf numFmtId="0" fontId="0" fillId="0" borderId="92" xfId="0" applyNumberFormat="1" applyBorder="1" applyAlignment="1">
      <alignment horizontal="center" vertical="center" wrapText="1"/>
    </xf>
    <xf numFmtId="0" fontId="64" fillId="14" borderId="88" xfId="0" applyFont="1" applyFill="1" applyBorder="1" applyAlignment="1">
      <alignment vertical="center" wrapText="1"/>
    </xf>
    <xf numFmtId="0" fontId="64" fillId="14" borderId="88" xfId="0" applyNumberFormat="1" applyFont="1" applyFill="1" applyBorder="1" applyAlignment="1">
      <alignment vertical="center" wrapText="1"/>
    </xf>
    <xf numFmtId="49" fontId="64" fillId="14" borderId="88" xfId="0" applyNumberFormat="1" applyFont="1" applyFill="1" applyBorder="1" applyAlignment="1">
      <alignment horizontal="left" vertical="center" wrapText="1"/>
    </xf>
    <xf numFmtId="0" fontId="64" fillId="14" borderId="88" xfId="0" applyFont="1" applyFill="1" applyBorder="1" applyAlignment="1">
      <alignment horizontal="center" vertical="center" wrapText="1"/>
    </xf>
    <xf numFmtId="49" fontId="64" fillId="14" borderId="88" xfId="0" applyNumberFormat="1" applyFont="1" applyFill="1" applyBorder="1" applyAlignment="1">
      <alignment horizontal="center" vertical="center" wrapText="1"/>
    </xf>
    <xf numFmtId="14" fontId="64" fillId="14" borderId="88" xfId="0" applyNumberFormat="1" applyFont="1" applyFill="1" applyBorder="1" applyAlignment="1">
      <alignment horizontal="center" vertical="center" wrapText="1"/>
    </xf>
    <xf numFmtId="165" fontId="64" fillId="14" borderId="88" xfId="0" applyNumberFormat="1" applyFont="1" applyFill="1" applyBorder="1" applyAlignment="1">
      <alignment horizontal="center" vertical="center" wrapText="1"/>
    </xf>
    <xf numFmtId="0" fontId="64" fillId="14" borderId="88" xfId="0" applyFont="1" applyFill="1" applyBorder="1" applyAlignment="1">
      <alignment horizontal="left" vertical="center" wrapText="1"/>
    </xf>
    <xf numFmtId="0" fontId="64" fillId="14" borderId="93" xfId="0" applyFont="1" applyFill="1" applyBorder="1" applyAlignment="1">
      <alignment horizontal="left" vertical="center" wrapText="1"/>
    </xf>
    <xf numFmtId="0" fontId="64" fillId="14" borderId="84" xfId="0" applyFont="1" applyFill="1" applyBorder="1" applyAlignment="1">
      <alignment vertical="center" wrapText="1"/>
    </xf>
    <xf numFmtId="0" fontId="64" fillId="14" borderId="84" xfId="0" applyNumberFormat="1" applyFont="1" applyFill="1" applyBorder="1" applyAlignment="1">
      <alignment vertical="center" wrapText="1"/>
    </xf>
    <xf numFmtId="49" fontId="64" fillId="14" borderId="84" xfId="0" applyNumberFormat="1" applyFont="1" applyFill="1" applyBorder="1" applyAlignment="1">
      <alignment horizontal="left" vertical="center" wrapText="1"/>
    </xf>
    <xf numFmtId="0" fontId="64" fillId="14" borderId="84" xfId="0" applyFont="1" applyFill="1" applyBorder="1" applyAlignment="1">
      <alignment horizontal="center" vertical="center" wrapText="1"/>
    </xf>
    <xf numFmtId="49" fontId="64" fillId="14" borderId="84" xfId="0" applyNumberFormat="1" applyFont="1" applyFill="1" applyBorder="1" applyAlignment="1">
      <alignment horizontal="center" vertical="center" wrapText="1"/>
    </xf>
    <xf numFmtId="14" fontId="64" fillId="14" borderId="84" xfId="0" applyNumberFormat="1" applyFont="1" applyFill="1" applyBorder="1" applyAlignment="1">
      <alignment horizontal="center" vertical="center" wrapText="1"/>
    </xf>
    <xf numFmtId="165" fontId="64" fillId="14" borderId="84" xfId="0" applyNumberFormat="1" applyFont="1" applyFill="1" applyBorder="1" applyAlignment="1">
      <alignment horizontal="center" vertical="center" wrapText="1"/>
    </xf>
    <xf numFmtId="0" fontId="64" fillId="14" borderId="84" xfId="0" applyFont="1" applyFill="1" applyBorder="1" applyAlignment="1">
      <alignment horizontal="left" vertical="center" wrapText="1"/>
    </xf>
    <xf numFmtId="0" fontId="64" fillId="14" borderId="94" xfId="0" applyFont="1" applyFill="1" applyBorder="1" applyAlignment="1">
      <alignment horizontal="left" vertical="center" wrapText="1"/>
    </xf>
    <xf numFmtId="0" fontId="65" fillId="14" borderId="84" xfId="1" applyFont="1" applyFill="1" applyBorder="1" applyAlignment="1">
      <alignment horizontal="center" vertical="center" wrapText="1"/>
    </xf>
    <xf numFmtId="0" fontId="64" fillId="14" borderId="89" xfId="0" applyFont="1" applyFill="1" applyBorder="1" applyAlignment="1">
      <alignment vertical="center" wrapText="1"/>
    </xf>
    <xf numFmtId="0" fontId="64" fillId="14" borderId="89" xfId="0" applyNumberFormat="1" applyFont="1" applyFill="1" applyBorder="1" applyAlignment="1">
      <alignment vertical="center" wrapText="1"/>
    </xf>
    <xf numFmtId="49" fontId="64" fillId="14" borderId="89" xfId="0" applyNumberFormat="1" applyFont="1" applyFill="1" applyBorder="1" applyAlignment="1">
      <alignment horizontal="left" vertical="center" wrapText="1"/>
    </xf>
    <xf numFmtId="0" fontId="64" fillId="14" borderId="89" xfId="0" applyFont="1" applyFill="1" applyBorder="1" applyAlignment="1">
      <alignment horizontal="center" vertical="center" wrapText="1"/>
    </xf>
    <xf numFmtId="49" fontId="64" fillId="14" borderId="89" xfId="0" applyNumberFormat="1" applyFont="1" applyFill="1" applyBorder="1" applyAlignment="1">
      <alignment horizontal="center" vertical="center" wrapText="1"/>
    </xf>
    <xf numFmtId="14" fontId="64" fillId="14" borderId="89" xfId="0" applyNumberFormat="1" applyFont="1" applyFill="1" applyBorder="1" applyAlignment="1">
      <alignment horizontal="center" vertical="center" wrapText="1"/>
    </xf>
    <xf numFmtId="165" fontId="64" fillId="14" borderId="89" xfId="0" applyNumberFormat="1" applyFont="1" applyFill="1" applyBorder="1" applyAlignment="1">
      <alignment horizontal="center" vertical="center" wrapText="1"/>
    </xf>
    <xf numFmtId="0" fontId="64" fillId="14" borderId="89" xfId="0" applyFont="1" applyFill="1" applyBorder="1" applyAlignment="1">
      <alignment horizontal="left" vertical="center" wrapText="1"/>
    </xf>
    <xf numFmtId="0" fontId="65" fillId="14" borderId="89" xfId="1" applyFont="1" applyFill="1" applyBorder="1" applyAlignment="1">
      <alignment horizontal="center" vertical="center" wrapText="1"/>
    </xf>
    <xf numFmtId="0" fontId="64" fillId="14" borderId="95" xfId="0" applyFont="1" applyFill="1" applyBorder="1" applyAlignment="1">
      <alignment horizontal="left" vertical="center" wrapText="1"/>
    </xf>
    <xf numFmtId="0" fontId="61" fillId="15" borderId="88" xfId="0" applyFont="1" applyFill="1" applyBorder="1" applyAlignment="1">
      <alignment vertical="center" wrapText="1"/>
    </xf>
    <xf numFmtId="0" fontId="61" fillId="15" borderId="88" xfId="0" applyNumberFormat="1" applyFont="1" applyFill="1" applyBorder="1" applyAlignment="1">
      <alignment vertical="center" wrapText="1"/>
    </xf>
    <xf numFmtId="49" fontId="61" fillId="15" borderId="88" xfId="0" applyNumberFormat="1" applyFont="1" applyFill="1" applyBorder="1" applyAlignment="1">
      <alignment horizontal="left" vertical="center" wrapText="1"/>
    </xf>
    <xf numFmtId="0" fontId="61" fillId="15" borderId="88" xfId="0" applyFont="1" applyFill="1" applyBorder="1" applyAlignment="1">
      <alignment horizontal="center" vertical="center" wrapText="1"/>
    </xf>
    <xf numFmtId="49" fontId="61" fillId="15" borderId="88" xfId="0" applyNumberFormat="1" applyFont="1" applyFill="1" applyBorder="1" applyAlignment="1">
      <alignment horizontal="center" vertical="center" wrapText="1"/>
    </xf>
    <xf numFmtId="14" fontId="61" fillId="15" borderId="88" xfId="0" applyNumberFormat="1" applyFont="1" applyFill="1" applyBorder="1" applyAlignment="1">
      <alignment horizontal="center" vertical="center" wrapText="1"/>
    </xf>
    <xf numFmtId="165" fontId="61" fillId="15" borderId="88" xfId="0" applyNumberFormat="1" applyFont="1" applyFill="1" applyBorder="1" applyAlignment="1">
      <alignment horizontal="center" vertical="center" wrapText="1"/>
    </xf>
    <xf numFmtId="0" fontId="61" fillId="15" borderId="88" xfId="0" applyFont="1" applyFill="1" applyBorder="1" applyAlignment="1">
      <alignment horizontal="left" vertical="center" wrapText="1"/>
    </xf>
    <xf numFmtId="0" fontId="61" fillId="15" borderId="93" xfId="0" applyFont="1" applyFill="1" applyBorder="1" applyAlignment="1">
      <alignment horizontal="left" vertical="center" wrapText="1"/>
    </xf>
    <xf numFmtId="0" fontId="61" fillId="15" borderId="84" xfId="0" applyFont="1" applyFill="1" applyBorder="1" applyAlignment="1">
      <alignment vertical="center" wrapText="1"/>
    </xf>
    <xf numFmtId="0" fontId="61" fillId="15" borderId="84" xfId="0" applyNumberFormat="1" applyFont="1" applyFill="1" applyBorder="1" applyAlignment="1">
      <alignment vertical="center" wrapText="1"/>
    </xf>
    <xf numFmtId="49" fontId="61" fillId="15" borderId="84" xfId="0" applyNumberFormat="1" applyFont="1" applyFill="1" applyBorder="1" applyAlignment="1">
      <alignment horizontal="left" vertical="center" wrapText="1"/>
    </xf>
    <xf numFmtId="0" fontId="61" fillId="15" borderId="84" xfId="0" applyFont="1" applyFill="1" applyBorder="1" applyAlignment="1">
      <alignment horizontal="center" vertical="center" wrapText="1"/>
    </xf>
    <xf numFmtId="49" fontId="61" fillId="15" borderId="84" xfId="0" applyNumberFormat="1" applyFont="1" applyFill="1" applyBorder="1" applyAlignment="1">
      <alignment horizontal="center" vertical="center" wrapText="1"/>
    </xf>
    <xf numFmtId="14" fontId="61" fillId="15" borderId="84" xfId="0" applyNumberFormat="1" applyFont="1" applyFill="1" applyBorder="1" applyAlignment="1">
      <alignment horizontal="center" vertical="center" wrapText="1"/>
    </xf>
    <xf numFmtId="165" fontId="61" fillId="15" borderId="84" xfId="0" applyNumberFormat="1" applyFont="1" applyFill="1" applyBorder="1" applyAlignment="1">
      <alignment horizontal="center" vertical="center" wrapText="1"/>
    </xf>
    <xf numFmtId="0" fontId="61" fillId="15" borderId="84" xfId="0" applyFont="1" applyFill="1" applyBorder="1" applyAlignment="1">
      <alignment horizontal="left" vertical="center" wrapText="1"/>
    </xf>
    <xf numFmtId="0" fontId="61" fillId="15" borderId="94" xfId="0" applyFont="1" applyFill="1" applyBorder="1" applyAlignment="1">
      <alignment horizontal="left" vertical="center" wrapText="1"/>
    </xf>
    <xf numFmtId="0" fontId="66" fillId="15" borderId="84" xfId="1" applyFont="1" applyFill="1" applyBorder="1" applyAlignment="1">
      <alignment horizontal="center" vertical="center" wrapText="1"/>
    </xf>
    <xf numFmtId="14" fontId="61" fillId="15" borderId="84" xfId="0" applyNumberFormat="1" applyFont="1" applyFill="1" applyBorder="1" applyAlignment="1">
      <alignment vertical="center" wrapText="1"/>
    </xf>
    <xf numFmtId="165" fontId="61" fillId="15" borderId="84" xfId="0" applyNumberFormat="1" applyFont="1" applyFill="1" applyBorder="1" applyAlignment="1">
      <alignment vertical="center" wrapText="1"/>
    </xf>
    <xf numFmtId="0" fontId="61" fillId="15" borderId="94" xfId="0" applyFont="1" applyFill="1" applyBorder="1" applyAlignment="1">
      <alignment vertical="center" wrapText="1"/>
    </xf>
    <xf numFmtId="0" fontId="61" fillId="15" borderId="89" xfId="0" applyFont="1" applyFill="1" applyBorder="1" applyAlignment="1">
      <alignment vertical="center" wrapText="1"/>
    </xf>
    <xf numFmtId="0" fontId="61" fillId="15" borderId="89" xfId="0" applyNumberFormat="1" applyFont="1" applyFill="1" applyBorder="1" applyAlignment="1">
      <alignment vertical="center" wrapText="1"/>
    </xf>
    <xf numFmtId="14" fontId="61" fillId="15" borderId="89" xfId="0" applyNumberFormat="1" applyFont="1" applyFill="1" applyBorder="1" applyAlignment="1">
      <alignment vertical="center" wrapText="1"/>
    </xf>
    <xf numFmtId="165" fontId="61" fillId="15" borderId="89" xfId="0" applyNumberFormat="1" applyFont="1" applyFill="1" applyBorder="1" applyAlignment="1">
      <alignment vertical="center" wrapText="1"/>
    </xf>
    <xf numFmtId="0" fontId="61" fillId="15" borderId="95" xfId="0" applyFont="1" applyFill="1" applyBorder="1" applyAlignment="1">
      <alignment vertical="center" wrapText="1"/>
    </xf>
    <xf numFmtId="0" fontId="63" fillId="16" borderId="84" xfId="0" applyFont="1" applyFill="1" applyBorder="1" applyAlignment="1">
      <alignment vertical="center" wrapText="1"/>
    </xf>
    <xf numFmtId="0" fontId="63" fillId="16" borderId="84" xfId="0" applyNumberFormat="1" applyFont="1" applyFill="1" applyBorder="1" applyAlignment="1">
      <alignment vertical="center" wrapText="1"/>
    </xf>
    <xf numFmtId="49" fontId="63" fillId="16" borderId="84" xfId="0" applyNumberFormat="1" applyFont="1" applyFill="1" applyBorder="1" applyAlignment="1">
      <alignment horizontal="left" vertical="center" wrapText="1"/>
    </xf>
    <xf numFmtId="0" fontId="63" fillId="16" borderId="84" xfId="0" applyFont="1" applyFill="1" applyBorder="1" applyAlignment="1">
      <alignment horizontal="center" vertical="center" wrapText="1"/>
    </xf>
    <xf numFmtId="49" fontId="63" fillId="16" borderId="84" xfId="0" applyNumberFormat="1" applyFont="1" applyFill="1" applyBorder="1" applyAlignment="1">
      <alignment horizontal="center" vertical="center" wrapText="1"/>
    </xf>
    <xf numFmtId="14" fontId="63" fillId="16" borderId="84" xfId="0" applyNumberFormat="1" applyFont="1" applyFill="1" applyBorder="1" applyAlignment="1">
      <alignment horizontal="center" vertical="center" wrapText="1"/>
    </xf>
    <xf numFmtId="165" fontId="63" fillId="16" borderId="84" xfId="0" applyNumberFormat="1" applyFont="1" applyFill="1" applyBorder="1" applyAlignment="1">
      <alignment horizontal="center" vertical="center" wrapText="1"/>
    </xf>
    <xf numFmtId="0" fontId="63" fillId="16" borderId="84" xfId="0" applyFont="1" applyFill="1" applyBorder="1" applyAlignment="1">
      <alignment horizontal="left" vertical="center" wrapText="1"/>
    </xf>
    <xf numFmtId="0" fontId="67" fillId="16" borderId="84" xfId="1" applyFont="1" applyFill="1" applyBorder="1" applyAlignment="1">
      <alignment horizontal="center" vertical="center" wrapText="1"/>
    </xf>
    <xf numFmtId="0" fontId="63" fillId="16" borderId="94" xfId="0" applyFont="1" applyFill="1" applyBorder="1" applyAlignment="1">
      <alignment horizontal="left" vertical="center" wrapText="1"/>
    </xf>
    <xf numFmtId="0" fontId="63" fillId="16" borderId="84" xfId="1" applyFont="1" applyFill="1" applyBorder="1" applyAlignment="1">
      <alignment horizontal="center" vertical="center" wrapText="1"/>
    </xf>
    <xf numFmtId="0" fontId="63" fillId="16" borderId="89" xfId="0" applyFont="1" applyFill="1" applyBorder="1" applyAlignment="1">
      <alignment vertical="center" wrapText="1"/>
    </xf>
    <xf numFmtId="0" fontId="63" fillId="16" borderId="89" xfId="0" applyNumberFormat="1" applyFont="1" applyFill="1" applyBorder="1" applyAlignment="1">
      <alignment vertical="center" wrapText="1"/>
    </xf>
    <xf numFmtId="49" fontId="63" fillId="16" borderId="89" xfId="0" applyNumberFormat="1" applyFont="1" applyFill="1" applyBorder="1" applyAlignment="1">
      <alignment horizontal="left" vertical="center" wrapText="1"/>
    </xf>
    <xf numFmtId="0" fontId="63" fillId="16" borderId="89" xfId="0" applyFont="1" applyFill="1" applyBorder="1" applyAlignment="1">
      <alignment horizontal="center" vertical="center" wrapText="1"/>
    </xf>
    <xf numFmtId="49" fontId="63" fillId="16" borderId="89" xfId="0" applyNumberFormat="1" applyFont="1" applyFill="1" applyBorder="1" applyAlignment="1">
      <alignment horizontal="center" vertical="center" wrapText="1"/>
    </xf>
    <xf numFmtId="14" fontId="63" fillId="16" borderId="89" xfId="0" applyNumberFormat="1" applyFont="1" applyFill="1" applyBorder="1" applyAlignment="1">
      <alignment horizontal="center" vertical="center" wrapText="1"/>
    </xf>
    <xf numFmtId="165" fontId="63" fillId="16" borderId="89" xfId="0" applyNumberFormat="1" applyFont="1" applyFill="1" applyBorder="1" applyAlignment="1">
      <alignment horizontal="center" vertical="center" wrapText="1"/>
    </xf>
    <xf numFmtId="0" fontId="63" fillId="16" borderId="89" xfId="0" applyFont="1" applyFill="1" applyBorder="1" applyAlignment="1">
      <alignment horizontal="left" vertical="center" wrapText="1"/>
    </xf>
    <xf numFmtId="0" fontId="63" fillId="16" borderId="95" xfId="0" applyFont="1" applyFill="1" applyBorder="1" applyAlignment="1">
      <alignment horizontal="left" vertical="center" wrapText="1"/>
    </xf>
    <xf numFmtId="0" fontId="68" fillId="17" borderId="88" xfId="0" applyFont="1" applyFill="1" applyBorder="1" applyAlignment="1">
      <alignment vertical="center" wrapText="1"/>
    </xf>
    <xf numFmtId="0" fontId="68" fillId="17" borderId="88" xfId="0" applyNumberFormat="1" applyFont="1" applyFill="1" applyBorder="1" applyAlignment="1">
      <alignment vertical="center" wrapText="1"/>
    </xf>
    <xf numFmtId="49" fontId="68" fillId="17" borderId="88" xfId="0" applyNumberFormat="1" applyFont="1" applyFill="1" applyBorder="1" applyAlignment="1">
      <alignment horizontal="left" vertical="center" wrapText="1"/>
    </xf>
    <xf numFmtId="0" fontId="68" fillId="17" borderId="88" xfId="0" applyFont="1" applyFill="1" applyBorder="1" applyAlignment="1">
      <alignment horizontal="center" vertical="center" wrapText="1"/>
    </xf>
    <xf numFmtId="49" fontId="68" fillId="17" borderId="88" xfId="0" applyNumberFormat="1" applyFont="1" applyFill="1" applyBorder="1" applyAlignment="1">
      <alignment horizontal="center" vertical="center" wrapText="1"/>
    </xf>
    <xf numFmtId="14" fontId="68" fillId="17" borderId="88" xfId="0" applyNumberFormat="1" applyFont="1" applyFill="1" applyBorder="1" applyAlignment="1">
      <alignment horizontal="center" vertical="center" wrapText="1"/>
    </xf>
    <xf numFmtId="165" fontId="68" fillId="17" borderId="88" xfId="0" applyNumberFormat="1" applyFont="1" applyFill="1" applyBorder="1" applyAlignment="1">
      <alignment horizontal="center" vertical="center" wrapText="1"/>
    </xf>
    <xf numFmtId="0" fontId="68" fillId="17" borderId="88" xfId="0" applyFont="1" applyFill="1" applyBorder="1" applyAlignment="1">
      <alignment horizontal="left" vertical="center" wrapText="1"/>
    </xf>
    <xf numFmtId="0" fontId="69" fillId="17" borderId="88" xfId="1" applyFont="1" applyFill="1" applyBorder="1" applyAlignment="1">
      <alignment horizontal="center" vertical="center" wrapText="1"/>
    </xf>
    <xf numFmtId="0" fontId="68" fillId="17" borderId="93" xfId="0" applyFont="1" applyFill="1" applyBorder="1" applyAlignment="1">
      <alignment horizontal="left" vertical="center" wrapText="1"/>
    </xf>
    <xf numFmtId="0" fontId="68" fillId="17" borderId="84" xfId="0" applyFont="1" applyFill="1" applyBorder="1" applyAlignment="1">
      <alignment vertical="center" wrapText="1"/>
    </xf>
    <xf numFmtId="0" fontId="68" fillId="17" borderId="84" xfId="0" applyNumberFormat="1" applyFont="1" applyFill="1" applyBorder="1" applyAlignment="1">
      <alignment vertical="center" wrapText="1"/>
    </xf>
    <xf numFmtId="49" fontId="68" fillId="17" borderId="84" xfId="0" applyNumberFormat="1" applyFont="1" applyFill="1" applyBorder="1" applyAlignment="1">
      <alignment horizontal="left" vertical="center" wrapText="1"/>
    </xf>
    <xf numFmtId="0" fontId="68" fillId="17" borderId="84" xfId="0" applyFont="1" applyFill="1" applyBorder="1" applyAlignment="1">
      <alignment horizontal="center" vertical="center" wrapText="1"/>
    </xf>
    <xf numFmtId="49" fontId="68" fillId="17" borderId="84" xfId="0" applyNumberFormat="1" applyFont="1" applyFill="1" applyBorder="1" applyAlignment="1">
      <alignment horizontal="center" vertical="center" wrapText="1"/>
    </xf>
    <xf numFmtId="14" fontId="68" fillId="17" borderId="84" xfId="0" applyNumberFormat="1" applyFont="1" applyFill="1" applyBorder="1" applyAlignment="1">
      <alignment horizontal="center" vertical="center" wrapText="1"/>
    </xf>
    <xf numFmtId="165" fontId="68" fillId="17" borderId="84" xfId="0" applyNumberFormat="1" applyFont="1" applyFill="1" applyBorder="1" applyAlignment="1">
      <alignment horizontal="center" vertical="center" wrapText="1"/>
    </xf>
    <xf numFmtId="0" fontId="68" fillId="17" borderId="84" xfId="0" applyFont="1" applyFill="1" applyBorder="1" applyAlignment="1">
      <alignment horizontal="left" vertical="center" wrapText="1"/>
    </xf>
    <xf numFmtId="0" fontId="68" fillId="17" borderId="94" xfId="0" applyFont="1" applyFill="1" applyBorder="1" applyAlignment="1">
      <alignment horizontal="left" vertical="center" wrapText="1"/>
    </xf>
    <xf numFmtId="0" fontId="69" fillId="17" borderId="84" xfId="1" applyFont="1" applyFill="1" applyBorder="1" applyAlignment="1">
      <alignment horizontal="center" vertical="center" wrapText="1"/>
    </xf>
    <xf numFmtId="0" fontId="68" fillId="17" borderId="89" xfId="0" applyFont="1" applyFill="1" applyBorder="1" applyAlignment="1">
      <alignment vertical="center" wrapText="1"/>
    </xf>
    <xf numFmtId="0" fontId="68" fillId="17" borderId="89" xfId="0" applyNumberFormat="1" applyFont="1" applyFill="1" applyBorder="1" applyAlignment="1">
      <alignment vertical="center" wrapText="1"/>
    </xf>
    <xf numFmtId="14" fontId="68" fillId="17" borderId="89" xfId="0" applyNumberFormat="1" applyFont="1" applyFill="1" applyBorder="1" applyAlignment="1">
      <alignment vertical="center" wrapText="1"/>
    </xf>
    <xf numFmtId="0" fontId="68" fillId="17" borderId="89" xfId="0" applyFont="1" applyFill="1" applyBorder="1" applyAlignment="1">
      <alignment horizontal="center" vertical="center" wrapText="1"/>
    </xf>
    <xf numFmtId="0" fontId="68" fillId="17" borderId="95" xfId="0" applyFont="1" applyFill="1" applyBorder="1" applyAlignment="1">
      <alignment vertical="center" wrapText="1"/>
    </xf>
    <xf numFmtId="0" fontId="70" fillId="18" borderId="88" xfId="0" applyFont="1" applyFill="1" applyBorder="1" applyAlignment="1">
      <alignment vertical="center" wrapText="1"/>
    </xf>
    <xf numFmtId="0" fontId="70" fillId="18" borderId="88" xfId="0" applyNumberFormat="1" applyFont="1" applyFill="1" applyBorder="1" applyAlignment="1">
      <alignment vertical="center" wrapText="1"/>
    </xf>
    <xf numFmtId="49" fontId="70" fillId="18" borderId="88" xfId="0" applyNumberFormat="1" applyFont="1" applyFill="1" applyBorder="1" applyAlignment="1">
      <alignment horizontal="left" vertical="center" wrapText="1"/>
    </xf>
    <xf numFmtId="0" fontId="70" fillId="18" borderId="88" xfId="0" applyFont="1" applyFill="1" applyBorder="1" applyAlignment="1">
      <alignment horizontal="center" vertical="center" wrapText="1"/>
    </xf>
    <xf numFmtId="49" fontId="70" fillId="18" borderId="88" xfId="0" applyNumberFormat="1" applyFont="1" applyFill="1" applyBorder="1" applyAlignment="1">
      <alignment horizontal="center" vertical="center" wrapText="1"/>
    </xf>
    <xf numFmtId="14" fontId="70" fillId="18" borderId="88" xfId="0" applyNumberFormat="1" applyFont="1" applyFill="1" applyBorder="1" applyAlignment="1">
      <alignment horizontal="center" vertical="center" wrapText="1"/>
    </xf>
    <xf numFmtId="165" fontId="70" fillId="18" borderId="88" xfId="0" applyNumberFormat="1" applyFont="1" applyFill="1" applyBorder="1" applyAlignment="1">
      <alignment horizontal="center" vertical="center" wrapText="1"/>
    </xf>
    <xf numFmtId="0" fontId="70" fillId="18" borderId="88" xfId="0" applyFont="1" applyFill="1" applyBorder="1" applyAlignment="1">
      <alignment horizontal="left" vertical="center" wrapText="1"/>
    </xf>
    <xf numFmtId="0" fontId="70" fillId="18" borderId="93" xfId="0" applyFont="1" applyFill="1" applyBorder="1" applyAlignment="1">
      <alignment horizontal="left" vertical="center" wrapText="1"/>
    </xf>
    <xf numFmtId="0" fontId="70" fillId="18" borderId="84" xfId="0" applyFont="1" applyFill="1" applyBorder="1" applyAlignment="1">
      <alignment vertical="center" wrapText="1"/>
    </xf>
    <xf numFmtId="0" fontId="70" fillId="18" borderId="84" xfId="0" applyNumberFormat="1" applyFont="1" applyFill="1" applyBorder="1" applyAlignment="1">
      <alignment vertical="center" wrapText="1"/>
    </xf>
    <xf numFmtId="49" fontId="70" fillId="18" borderId="84" xfId="0" applyNumberFormat="1" applyFont="1" applyFill="1" applyBorder="1" applyAlignment="1">
      <alignment horizontal="left" vertical="center" wrapText="1"/>
    </xf>
    <xf numFmtId="0" fontId="70" fillId="18" borderId="84" xfId="0" applyFont="1" applyFill="1" applyBorder="1" applyAlignment="1">
      <alignment horizontal="center" vertical="center" wrapText="1"/>
    </xf>
    <xf numFmtId="49" fontId="70" fillId="18" borderId="84" xfId="0" applyNumberFormat="1" applyFont="1" applyFill="1" applyBorder="1" applyAlignment="1">
      <alignment horizontal="center" vertical="center" wrapText="1"/>
    </xf>
    <xf numFmtId="14" fontId="70" fillId="18" borderId="84" xfId="0" applyNumberFormat="1" applyFont="1" applyFill="1" applyBorder="1" applyAlignment="1">
      <alignment horizontal="center" vertical="center" wrapText="1"/>
    </xf>
    <xf numFmtId="165" fontId="70" fillId="18" borderId="84" xfId="0" applyNumberFormat="1" applyFont="1" applyFill="1" applyBorder="1" applyAlignment="1">
      <alignment horizontal="center" vertical="center" wrapText="1"/>
    </xf>
    <xf numFmtId="0" fontId="70" fillId="18" borderId="84" xfId="0" applyFont="1" applyFill="1" applyBorder="1" applyAlignment="1">
      <alignment horizontal="left" vertical="center" wrapText="1"/>
    </xf>
    <xf numFmtId="0" fontId="70" fillId="18" borderId="94" xfId="0" applyFont="1" applyFill="1" applyBorder="1" applyAlignment="1">
      <alignment horizontal="left" vertical="center" wrapText="1"/>
    </xf>
    <xf numFmtId="0" fontId="71" fillId="18" borderId="84" xfId="1" applyFont="1" applyFill="1" applyBorder="1" applyAlignment="1">
      <alignment horizontal="center" vertical="center" wrapText="1"/>
    </xf>
    <xf numFmtId="0" fontId="70" fillId="18" borderId="89" xfId="0" applyFont="1" applyFill="1" applyBorder="1" applyAlignment="1">
      <alignment vertical="center" wrapText="1"/>
    </xf>
    <xf numFmtId="0" fontId="70" fillId="18" borderId="89" xfId="0" applyNumberFormat="1" applyFont="1" applyFill="1" applyBorder="1" applyAlignment="1">
      <alignment vertical="center" wrapText="1"/>
    </xf>
    <xf numFmtId="49" fontId="70" fillId="18" borderId="89" xfId="0" applyNumberFormat="1" applyFont="1" applyFill="1" applyBorder="1" applyAlignment="1">
      <alignment horizontal="left" vertical="center" wrapText="1"/>
    </xf>
    <xf numFmtId="0" fontId="70" fillId="18" borderId="89" xfId="0" applyFont="1" applyFill="1" applyBorder="1" applyAlignment="1">
      <alignment horizontal="center" vertical="center" wrapText="1"/>
    </xf>
    <xf numFmtId="49" fontId="70" fillId="18" borderId="89" xfId="0" applyNumberFormat="1" applyFont="1" applyFill="1" applyBorder="1" applyAlignment="1">
      <alignment horizontal="center" vertical="center" wrapText="1"/>
    </xf>
    <xf numFmtId="14" fontId="70" fillId="18" borderId="89" xfId="0" applyNumberFormat="1" applyFont="1" applyFill="1" applyBorder="1" applyAlignment="1">
      <alignment horizontal="center" vertical="center" wrapText="1"/>
    </xf>
    <xf numFmtId="165" fontId="70" fillId="18" borderId="89" xfId="0" applyNumberFormat="1" applyFont="1" applyFill="1" applyBorder="1" applyAlignment="1">
      <alignment horizontal="center" vertical="center" wrapText="1"/>
    </xf>
    <xf numFmtId="0" fontId="70" fillId="18" borderId="89" xfId="0" applyFont="1" applyFill="1" applyBorder="1" applyAlignment="1">
      <alignment horizontal="left" vertical="center" wrapText="1"/>
    </xf>
    <xf numFmtId="0" fontId="71" fillId="18" borderId="89" xfId="1" applyFont="1" applyFill="1" applyBorder="1" applyAlignment="1">
      <alignment horizontal="center" vertical="center" wrapText="1"/>
    </xf>
    <xf numFmtId="0" fontId="70" fillId="18" borderId="95" xfId="0" applyFont="1" applyFill="1" applyBorder="1" applyAlignment="1">
      <alignment horizontal="left" vertical="center" wrapText="1"/>
    </xf>
    <xf numFmtId="0" fontId="72" fillId="19" borderId="88" xfId="0" applyFont="1" applyFill="1" applyBorder="1" applyAlignment="1">
      <alignment vertical="center" wrapText="1"/>
    </xf>
    <xf numFmtId="0" fontId="72" fillId="19" borderId="88" xfId="0" applyNumberFormat="1" applyFont="1" applyFill="1" applyBorder="1" applyAlignment="1">
      <alignment vertical="center" wrapText="1"/>
    </xf>
    <xf numFmtId="49" fontId="72" fillId="19" borderId="88" xfId="0" applyNumberFormat="1" applyFont="1" applyFill="1" applyBorder="1" applyAlignment="1">
      <alignment horizontal="left" vertical="center" wrapText="1"/>
    </xf>
    <xf numFmtId="0" fontId="72" fillId="19" borderId="88" xfId="0" applyFont="1" applyFill="1" applyBorder="1" applyAlignment="1">
      <alignment horizontal="center" vertical="center" wrapText="1"/>
    </xf>
    <xf numFmtId="49" fontId="72" fillId="19" borderId="88" xfId="0" applyNumberFormat="1" applyFont="1" applyFill="1" applyBorder="1" applyAlignment="1">
      <alignment horizontal="center" vertical="center" wrapText="1"/>
    </xf>
    <xf numFmtId="14" fontId="72" fillId="19" borderId="88" xfId="0" applyNumberFormat="1" applyFont="1" applyFill="1" applyBorder="1" applyAlignment="1">
      <alignment horizontal="center" vertical="center" wrapText="1"/>
    </xf>
    <xf numFmtId="165" fontId="72" fillId="19" borderId="88" xfId="0" applyNumberFormat="1" applyFont="1" applyFill="1" applyBorder="1" applyAlignment="1">
      <alignment horizontal="center" vertical="center" wrapText="1"/>
    </xf>
    <xf numFmtId="0" fontId="72" fillId="19" borderId="88" xfId="0" applyFont="1" applyFill="1" applyBorder="1" applyAlignment="1">
      <alignment horizontal="left" vertical="center" wrapText="1"/>
    </xf>
    <xf numFmtId="0" fontId="72" fillId="19" borderId="93" xfId="0" applyFont="1" applyFill="1" applyBorder="1" applyAlignment="1">
      <alignment horizontal="left" vertical="center" wrapText="1"/>
    </xf>
    <xf numFmtId="0" fontId="72" fillId="19" borderId="84" xfId="0" applyFont="1" applyFill="1" applyBorder="1" applyAlignment="1">
      <alignment vertical="center" wrapText="1"/>
    </xf>
    <xf numFmtId="0" fontId="72" fillId="19" borderId="84" xfId="0" applyNumberFormat="1" applyFont="1" applyFill="1" applyBorder="1" applyAlignment="1">
      <alignment vertical="center" wrapText="1"/>
    </xf>
    <xf numFmtId="49" fontId="72" fillId="19" borderId="84" xfId="0" applyNumberFormat="1" applyFont="1" applyFill="1" applyBorder="1" applyAlignment="1">
      <alignment horizontal="left" vertical="center" wrapText="1"/>
    </xf>
    <xf numFmtId="0" fontId="72" fillId="19" borderId="84" xfId="0" applyFont="1" applyFill="1" applyBorder="1" applyAlignment="1">
      <alignment horizontal="center" vertical="center" wrapText="1"/>
    </xf>
    <xf numFmtId="49" fontId="72" fillId="19" borderId="84" xfId="0" applyNumberFormat="1" applyFont="1" applyFill="1" applyBorder="1" applyAlignment="1">
      <alignment horizontal="center" vertical="center" wrapText="1"/>
    </xf>
    <xf numFmtId="14" fontId="72" fillId="19" borderId="84" xfId="0" applyNumberFormat="1" applyFont="1" applyFill="1" applyBorder="1" applyAlignment="1">
      <alignment horizontal="center" vertical="center" wrapText="1"/>
    </xf>
    <xf numFmtId="165" fontId="72" fillId="19" borderId="84" xfId="0" applyNumberFormat="1" applyFont="1" applyFill="1" applyBorder="1" applyAlignment="1">
      <alignment horizontal="center" vertical="center" wrapText="1"/>
    </xf>
    <xf numFmtId="0" fontId="72" fillId="19" borderId="84" xfId="0" applyFont="1" applyFill="1" applyBorder="1" applyAlignment="1">
      <alignment horizontal="left" vertical="center" wrapText="1"/>
    </xf>
    <xf numFmtId="0" fontId="73" fillId="19" borderId="84" xfId="1" applyFont="1" applyFill="1" applyBorder="1" applyAlignment="1">
      <alignment horizontal="center" vertical="center" wrapText="1"/>
    </xf>
    <xf numFmtId="0" fontId="72" fillId="19" borderId="94" xfId="0" applyFont="1" applyFill="1" applyBorder="1" applyAlignment="1">
      <alignment horizontal="left" vertical="center" wrapText="1"/>
    </xf>
    <xf numFmtId="0" fontId="72" fillId="19" borderId="89" xfId="0" applyFont="1" applyFill="1" applyBorder="1" applyAlignment="1">
      <alignment vertical="center" wrapText="1"/>
    </xf>
    <xf numFmtId="0" fontId="72" fillId="19" borderId="89" xfId="0" applyNumberFormat="1" applyFont="1" applyFill="1" applyBorder="1" applyAlignment="1">
      <alignment vertical="center" wrapText="1"/>
    </xf>
    <xf numFmtId="49" fontId="72" fillId="19" borderId="89" xfId="0" applyNumberFormat="1" applyFont="1" applyFill="1" applyBorder="1" applyAlignment="1">
      <alignment horizontal="left" vertical="center" wrapText="1"/>
    </xf>
    <xf numFmtId="0" fontId="72" fillId="19" borderId="89" xfId="0" applyFont="1" applyFill="1" applyBorder="1" applyAlignment="1">
      <alignment horizontal="center" vertical="center" wrapText="1"/>
    </xf>
    <xf numFmtId="49" fontId="72" fillId="19" borderId="89" xfId="0" applyNumberFormat="1" applyFont="1" applyFill="1" applyBorder="1" applyAlignment="1">
      <alignment horizontal="center" vertical="center" wrapText="1"/>
    </xf>
    <xf numFmtId="14" fontId="72" fillId="19" borderId="89" xfId="0" applyNumberFormat="1" applyFont="1" applyFill="1" applyBorder="1" applyAlignment="1">
      <alignment horizontal="center" vertical="center" wrapText="1"/>
    </xf>
    <xf numFmtId="165" fontId="72" fillId="19" borderId="89" xfId="0" applyNumberFormat="1" applyFont="1" applyFill="1" applyBorder="1" applyAlignment="1">
      <alignment horizontal="center" vertical="center" wrapText="1"/>
    </xf>
    <xf numFmtId="0" fontId="72" fillId="19" borderId="89" xfId="0" applyFont="1" applyFill="1" applyBorder="1" applyAlignment="1">
      <alignment horizontal="left" vertical="center" wrapText="1"/>
    </xf>
    <xf numFmtId="0" fontId="73" fillId="19" borderId="89" xfId="1" applyFont="1" applyFill="1" applyBorder="1" applyAlignment="1">
      <alignment horizontal="center" vertical="center" wrapText="1"/>
    </xf>
    <xf numFmtId="0" fontId="72" fillId="19" borderId="95" xfId="0" applyFont="1" applyFill="1" applyBorder="1" applyAlignment="1">
      <alignment horizontal="left" vertical="center" wrapText="1"/>
    </xf>
    <xf numFmtId="0" fontId="74" fillId="20" borderId="88" xfId="0" applyFont="1" applyFill="1" applyBorder="1" applyAlignment="1">
      <alignment vertical="center" wrapText="1"/>
    </xf>
    <xf numFmtId="0" fontId="74" fillId="20" borderId="88" xfId="0" applyNumberFormat="1" applyFont="1" applyFill="1" applyBorder="1" applyAlignment="1">
      <alignment vertical="center" wrapText="1"/>
    </xf>
    <xf numFmtId="49" fontId="74" fillId="20" borderId="88" xfId="0" applyNumberFormat="1" applyFont="1" applyFill="1" applyBorder="1" applyAlignment="1">
      <alignment horizontal="left" vertical="center" wrapText="1"/>
    </xf>
    <xf numFmtId="0" fontId="74" fillId="20" borderId="88" xfId="0" applyFont="1" applyFill="1" applyBorder="1" applyAlignment="1">
      <alignment horizontal="center" vertical="center" wrapText="1"/>
    </xf>
    <xf numFmtId="49" fontId="74" fillId="20" borderId="88" xfId="0" applyNumberFormat="1" applyFont="1" applyFill="1" applyBorder="1" applyAlignment="1">
      <alignment horizontal="center" vertical="center" wrapText="1"/>
    </xf>
    <xf numFmtId="14" fontId="74" fillId="20" borderId="88" xfId="0" applyNumberFormat="1" applyFont="1" applyFill="1" applyBorder="1" applyAlignment="1">
      <alignment horizontal="center" vertical="center" wrapText="1"/>
    </xf>
    <xf numFmtId="165" fontId="74" fillId="20" borderId="88" xfId="0" applyNumberFormat="1" applyFont="1" applyFill="1" applyBorder="1" applyAlignment="1">
      <alignment horizontal="center" vertical="center" wrapText="1"/>
    </xf>
    <xf numFmtId="0" fontId="74" fillId="20" borderId="88" xfId="0" applyFont="1" applyFill="1" applyBorder="1" applyAlignment="1">
      <alignment horizontal="left" vertical="center" wrapText="1"/>
    </xf>
    <xf numFmtId="0" fontId="74" fillId="20" borderId="93" xfId="0" applyFont="1" applyFill="1" applyBorder="1" applyAlignment="1">
      <alignment horizontal="left" vertical="center" wrapText="1"/>
    </xf>
    <xf numFmtId="0" fontId="74" fillId="20" borderId="84" xfId="0" applyFont="1" applyFill="1" applyBorder="1" applyAlignment="1">
      <alignment vertical="center" wrapText="1"/>
    </xf>
    <xf numFmtId="0" fontId="74" fillId="20" borderId="84" xfId="0" applyNumberFormat="1" applyFont="1" applyFill="1" applyBorder="1" applyAlignment="1">
      <alignment vertical="center" wrapText="1"/>
    </xf>
    <xf numFmtId="49" fontId="74" fillId="20" borderId="84" xfId="0" applyNumberFormat="1" applyFont="1" applyFill="1" applyBorder="1" applyAlignment="1">
      <alignment horizontal="left" vertical="center" wrapText="1"/>
    </xf>
    <xf numFmtId="0" fontId="74" fillId="20" borderId="84" xfId="0" applyFont="1" applyFill="1" applyBorder="1" applyAlignment="1">
      <alignment horizontal="center" vertical="center" wrapText="1"/>
    </xf>
    <xf numFmtId="49" fontId="74" fillId="20" borderId="84" xfId="0" applyNumberFormat="1" applyFont="1" applyFill="1" applyBorder="1" applyAlignment="1">
      <alignment horizontal="center" vertical="center" wrapText="1"/>
    </xf>
    <xf numFmtId="14" fontId="74" fillId="20" borderId="84" xfId="0" applyNumberFormat="1" applyFont="1" applyFill="1" applyBorder="1" applyAlignment="1">
      <alignment horizontal="center" vertical="center" wrapText="1"/>
    </xf>
    <xf numFmtId="165" fontId="74" fillId="20" borderId="84" xfId="0" applyNumberFormat="1" applyFont="1" applyFill="1" applyBorder="1" applyAlignment="1">
      <alignment horizontal="center" vertical="center" wrapText="1"/>
    </xf>
    <xf numFmtId="0" fontId="74" fillId="20" borderId="84" xfId="0" applyFont="1" applyFill="1" applyBorder="1" applyAlignment="1">
      <alignment horizontal="left" vertical="center" wrapText="1"/>
    </xf>
    <xf numFmtId="0" fontId="74" fillId="20" borderId="94" xfId="0" applyFont="1" applyFill="1" applyBorder="1" applyAlignment="1">
      <alignment horizontal="left" vertical="center" wrapText="1"/>
    </xf>
    <xf numFmtId="0" fontId="75" fillId="20" borderId="84" xfId="1" applyFont="1" applyFill="1" applyBorder="1" applyAlignment="1">
      <alignment horizontal="center" vertical="center" wrapText="1"/>
    </xf>
    <xf numFmtId="0" fontId="74" fillId="20" borderId="84" xfId="1" applyFont="1" applyFill="1" applyBorder="1" applyAlignment="1">
      <alignment horizontal="center" vertical="center" wrapText="1"/>
    </xf>
    <xf numFmtId="0" fontId="74" fillId="20" borderId="89" xfId="0" applyFont="1" applyFill="1" applyBorder="1" applyAlignment="1">
      <alignment vertical="center" wrapText="1"/>
    </xf>
    <xf numFmtId="0" fontId="74" fillId="20" borderId="89" xfId="0" applyNumberFormat="1" applyFont="1" applyFill="1" applyBorder="1" applyAlignment="1">
      <alignment vertical="center" wrapText="1"/>
    </xf>
    <xf numFmtId="49" fontId="74" fillId="20" borderId="89" xfId="0" applyNumberFormat="1" applyFont="1" applyFill="1" applyBorder="1" applyAlignment="1">
      <alignment horizontal="left" vertical="center" wrapText="1"/>
    </xf>
    <xf numFmtId="0" fontId="74" fillId="20" borderId="89" xfId="0" applyFont="1" applyFill="1" applyBorder="1" applyAlignment="1">
      <alignment horizontal="center" vertical="center" wrapText="1"/>
    </xf>
    <xf numFmtId="49" fontId="74" fillId="20" borderId="89" xfId="0" applyNumberFormat="1" applyFont="1" applyFill="1" applyBorder="1" applyAlignment="1">
      <alignment horizontal="center" vertical="center" wrapText="1"/>
    </xf>
    <xf numFmtId="14" fontId="74" fillId="20" borderId="89" xfId="0" applyNumberFormat="1" applyFont="1" applyFill="1" applyBorder="1" applyAlignment="1">
      <alignment horizontal="center" vertical="center" wrapText="1"/>
    </xf>
    <xf numFmtId="165" fontId="74" fillId="20" borderId="89" xfId="0" applyNumberFormat="1" applyFont="1" applyFill="1" applyBorder="1" applyAlignment="1">
      <alignment horizontal="center" vertical="center" wrapText="1"/>
    </xf>
    <xf numFmtId="0" fontId="74" fillId="20" borderId="89" xfId="0" applyFont="1" applyFill="1" applyBorder="1" applyAlignment="1">
      <alignment horizontal="left" vertical="center" wrapText="1"/>
    </xf>
    <xf numFmtId="0" fontId="74" fillId="20" borderId="95" xfId="0" applyFont="1" applyFill="1" applyBorder="1" applyAlignment="1">
      <alignment horizontal="left" vertical="center" wrapText="1"/>
    </xf>
    <xf numFmtId="0" fontId="76" fillId="21" borderId="88" xfId="0" applyFont="1" applyFill="1" applyBorder="1" applyAlignment="1">
      <alignment vertical="center" wrapText="1"/>
    </xf>
    <xf numFmtId="0" fontId="76" fillId="21" borderId="88" xfId="0" applyNumberFormat="1" applyFont="1" applyFill="1" applyBorder="1" applyAlignment="1">
      <alignment vertical="center" wrapText="1"/>
    </xf>
    <xf numFmtId="49" fontId="76" fillId="21" borderId="88" xfId="0" applyNumberFormat="1" applyFont="1" applyFill="1" applyBorder="1" applyAlignment="1">
      <alignment horizontal="left" vertical="center" wrapText="1"/>
    </xf>
    <xf numFmtId="0" fontId="76" fillId="21" borderId="88" xfId="0" applyFont="1" applyFill="1" applyBorder="1" applyAlignment="1">
      <alignment horizontal="center" vertical="center" wrapText="1"/>
    </xf>
    <xf numFmtId="49" fontId="76" fillId="21" borderId="88" xfId="0" applyNumberFormat="1" applyFont="1" applyFill="1" applyBorder="1" applyAlignment="1">
      <alignment horizontal="center" vertical="center" wrapText="1"/>
    </xf>
    <xf numFmtId="14" fontId="76" fillId="21" borderId="88" xfId="0" applyNumberFormat="1" applyFont="1" applyFill="1" applyBorder="1" applyAlignment="1">
      <alignment horizontal="center" vertical="center" wrapText="1"/>
    </xf>
    <xf numFmtId="165" fontId="76" fillId="21" borderId="88" xfId="0" applyNumberFormat="1" applyFont="1" applyFill="1" applyBorder="1" applyAlignment="1">
      <alignment horizontal="center" vertical="center" wrapText="1"/>
    </xf>
    <xf numFmtId="0" fontId="76" fillId="21" borderId="88" xfId="0" applyFont="1" applyFill="1" applyBorder="1" applyAlignment="1">
      <alignment horizontal="left" vertical="center" wrapText="1"/>
    </xf>
    <xf numFmtId="0" fontId="76" fillId="21" borderId="93" xfId="0" applyFont="1" applyFill="1" applyBorder="1" applyAlignment="1">
      <alignment horizontal="left" vertical="center" wrapText="1"/>
    </xf>
    <xf numFmtId="0" fontId="76" fillId="21" borderId="84" xfId="0" applyFont="1" applyFill="1" applyBorder="1" applyAlignment="1">
      <alignment vertical="center" wrapText="1"/>
    </xf>
    <xf numFmtId="0" fontId="76" fillId="21" borderId="84" xfId="0" applyNumberFormat="1" applyFont="1" applyFill="1" applyBorder="1" applyAlignment="1">
      <alignment vertical="center" wrapText="1"/>
    </xf>
    <xf numFmtId="49" fontId="76" fillId="21" borderId="84" xfId="0" applyNumberFormat="1" applyFont="1" applyFill="1" applyBorder="1" applyAlignment="1">
      <alignment horizontal="left" vertical="center" wrapText="1"/>
    </xf>
    <xf numFmtId="0" fontId="76" fillId="21" borderId="84" xfId="0" applyFont="1" applyFill="1" applyBorder="1" applyAlignment="1">
      <alignment horizontal="center" vertical="center" wrapText="1"/>
    </xf>
    <xf numFmtId="49" fontId="76" fillId="21" borderId="84" xfId="0" applyNumberFormat="1" applyFont="1" applyFill="1" applyBorder="1" applyAlignment="1">
      <alignment horizontal="center" vertical="center" wrapText="1"/>
    </xf>
    <xf numFmtId="14" fontId="76" fillId="21" borderId="84" xfId="0" applyNumberFormat="1" applyFont="1" applyFill="1" applyBorder="1" applyAlignment="1">
      <alignment horizontal="center" vertical="center" wrapText="1"/>
    </xf>
    <xf numFmtId="165" fontId="76" fillId="21" borderId="84" xfId="0" applyNumberFormat="1" applyFont="1" applyFill="1" applyBorder="1" applyAlignment="1">
      <alignment horizontal="center" vertical="center" wrapText="1"/>
    </xf>
    <xf numFmtId="0" fontId="76" fillId="21" borderId="84" xfId="0" applyFont="1" applyFill="1" applyBorder="1" applyAlignment="1">
      <alignment horizontal="left" vertical="center" wrapText="1"/>
    </xf>
    <xf numFmtId="0" fontId="76" fillId="21" borderId="94" xfId="0" applyFont="1" applyFill="1" applyBorder="1" applyAlignment="1">
      <alignment horizontal="left" vertical="center" wrapText="1"/>
    </xf>
    <xf numFmtId="0" fontId="77" fillId="21" borderId="84" xfId="1" applyFont="1" applyFill="1" applyBorder="1" applyAlignment="1">
      <alignment horizontal="center" vertical="center" wrapText="1"/>
    </xf>
    <xf numFmtId="0" fontId="76" fillId="21" borderId="89" xfId="0" applyFont="1" applyFill="1" applyBorder="1" applyAlignment="1">
      <alignment vertical="center" wrapText="1"/>
    </xf>
    <xf numFmtId="0" fontId="76" fillId="21" borderId="89" xfId="0" applyNumberFormat="1" applyFont="1" applyFill="1" applyBorder="1" applyAlignment="1">
      <alignment vertical="center" wrapText="1"/>
    </xf>
    <xf numFmtId="49" fontId="76" fillId="21" borderId="89" xfId="0" applyNumberFormat="1" applyFont="1" applyFill="1" applyBorder="1" applyAlignment="1">
      <alignment horizontal="left" vertical="center" wrapText="1"/>
    </xf>
    <xf numFmtId="0" fontId="76" fillId="21" borderId="89" xfId="0" applyFont="1" applyFill="1" applyBorder="1" applyAlignment="1">
      <alignment horizontal="center" vertical="center" wrapText="1"/>
    </xf>
    <xf numFmtId="49" fontId="76" fillId="21" borderId="89" xfId="0" applyNumberFormat="1" applyFont="1" applyFill="1" applyBorder="1" applyAlignment="1">
      <alignment horizontal="center" vertical="center" wrapText="1"/>
    </xf>
    <xf numFmtId="14" fontId="76" fillId="21" borderId="89" xfId="0" applyNumberFormat="1" applyFont="1" applyFill="1" applyBorder="1" applyAlignment="1">
      <alignment horizontal="center" vertical="center" wrapText="1"/>
    </xf>
    <xf numFmtId="165" fontId="76" fillId="21" borderId="89" xfId="0" applyNumberFormat="1" applyFont="1" applyFill="1" applyBorder="1" applyAlignment="1">
      <alignment horizontal="center" vertical="center" wrapText="1"/>
    </xf>
    <xf numFmtId="0" fontId="76" fillId="21" borderId="89" xfId="0" applyFont="1" applyFill="1" applyBorder="1" applyAlignment="1">
      <alignment horizontal="left" vertical="center" wrapText="1"/>
    </xf>
    <xf numFmtId="0" fontId="77" fillId="21" borderId="89" xfId="1" applyFont="1" applyFill="1" applyBorder="1" applyAlignment="1">
      <alignment horizontal="center" vertical="center" wrapText="1"/>
    </xf>
    <xf numFmtId="0" fontId="76" fillId="21" borderId="95" xfId="0" applyFont="1" applyFill="1" applyBorder="1" applyAlignment="1">
      <alignment horizontal="left" vertical="center" wrapText="1"/>
    </xf>
    <xf numFmtId="0" fontId="78" fillId="23" borderId="88" xfId="0" applyFont="1" applyFill="1" applyBorder="1" applyAlignment="1">
      <alignment vertical="center" wrapText="1"/>
    </xf>
    <xf numFmtId="0" fontId="78" fillId="23" borderId="88" xfId="0" applyNumberFormat="1" applyFont="1" applyFill="1" applyBorder="1" applyAlignment="1">
      <alignment vertical="center" wrapText="1"/>
    </xf>
    <xf numFmtId="49" fontId="78" fillId="23" borderId="88" xfId="0" applyNumberFormat="1" applyFont="1" applyFill="1" applyBorder="1" applyAlignment="1">
      <alignment horizontal="left" vertical="center" wrapText="1"/>
    </xf>
    <xf numFmtId="0" fontId="78" fillId="23" borderId="88" xfId="0" applyFont="1" applyFill="1" applyBorder="1" applyAlignment="1">
      <alignment horizontal="center" vertical="center" wrapText="1"/>
    </xf>
    <xf numFmtId="49" fontId="78" fillId="23" borderId="88" xfId="0" applyNumberFormat="1" applyFont="1" applyFill="1" applyBorder="1" applyAlignment="1">
      <alignment horizontal="center" vertical="center" wrapText="1"/>
    </xf>
    <xf numFmtId="14" fontId="78" fillId="23" borderId="88" xfId="0" applyNumberFormat="1" applyFont="1" applyFill="1" applyBorder="1" applyAlignment="1">
      <alignment horizontal="center" vertical="center" wrapText="1"/>
    </xf>
    <xf numFmtId="165" fontId="78" fillId="23" borderId="88" xfId="0" applyNumberFormat="1" applyFont="1" applyFill="1" applyBorder="1" applyAlignment="1">
      <alignment horizontal="center" vertical="center" wrapText="1"/>
    </xf>
    <xf numFmtId="0" fontId="78" fillId="23" borderId="88" xfId="0" applyFont="1" applyFill="1" applyBorder="1" applyAlignment="1">
      <alignment horizontal="left" vertical="center" wrapText="1"/>
    </xf>
    <xf numFmtId="0" fontId="79" fillId="23" borderId="88" xfId="1" applyFont="1" applyFill="1" applyBorder="1" applyAlignment="1">
      <alignment horizontal="center" vertical="center" wrapText="1"/>
    </xf>
    <xf numFmtId="0" fontId="78" fillId="23" borderId="93" xfId="0" applyFont="1" applyFill="1" applyBorder="1" applyAlignment="1">
      <alignment horizontal="left" vertical="center" wrapText="1"/>
    </xf>
    <xf numFmtId="0" fontId="78" fillId="23" borderId="84" xfId="0" applyFont="1" applyFill="1" applyBorder="1" applyAlignment="1">
      <alignment vertical="center" wrapText="1"/>
    </xf>
    <xf numFmtId="0" fontId="78" fillId="23" borderId="84" xfId="0" applyNumberFormat="1" applyFont="1" applyFill="1" applyBorder="1" applyAlignment="1">
      <alignment vertical="center" wrapText="1"/>
    </xf>
    <xf numFmtId="49" fontId="78" fillId="23" borderId="84" xfId="0" applyNumberFormat="1" applyFont="1" applyFill="1" applyBorder="1" applyAlignment="1">
      <alignment horizontal="left" vertical="center" wrapText="1"/>
    </xf>
    <xf numFmtId="0" fontId="78" fillId="23" borderId="84" xfId="0" applyFont="1" applyFill="1" applyBorder="1" applyAlignment="1">
      <alignment horizontal="center" vertical="center" wrapText="1"/>
    </xf>
    <xf numFmtId="49" fontId="78" fillId="23" borderId="84" xfId="0" applyNumberFormat="1" applyFont="1" applyFill="1" applyBorder="1" applyAlignment="1">
      <alignment horizontal="center" vertical="center" wrapText="1"/>
    </xf>
    <xf numFmtId="14" fontId="78" fillId="23" borderId="84" xfId="0" applyNumberFormat="1" applyFont="1" applyFill="1" applyBorder="1" applyAlignment="1">
      <alignment horizontal="center" vertical="center" wrapText="1"/>
    </xf>
    <xf numFmtId="165" fontId="78" fillId="23" borderId="84" xfId="0" applyNumberFormat="1" applyFont="1" applyFill="1" applyBorder="1" applyAlignment="1">
      <alignment horizontal="center" vertical="center" wrapText="1"/>
    </xf>
    <xf numFmtId="0" fontId="78" fillId="23" borderId="84" xfId="0" applyFont="1" applyFill="1" applyBorder="1" applyAlignment="1">
      <alignment horizontal="left" vertical="center" wrapText="1"/>
    </xf>
    <xf numFmtId="0" fontId="79" fillId="23" borderId="84" xfId="1" applyFont="1" applyFill="1" applyBorder="1" applyAlignment="1">
      <alignment horizontal="center" vertical="center" wrapText="1"/>
    </xf>
    <xf numFmtId="0" fontId="78" fillId="23" borderId="94" xfId="0" applyFont="1" applyFill="1" applyBorder="1" applyAlignment="1">
      <alignment horizontal="left" vertical="center" wrapText="1"/>
    </xf>
    <xf numFmtId="0" fontId="78" fillId="23" borderId="89" xfId="0" applyFont="1" applyFill="1" applyBorder="1" applyAlignment="1">
      <alignment vertical="center" wrapText="1"/>
    </xf>
    <xf numFmtId="0" fontId="78" fillId="23" borderId="89" xfId="0" applyNumberFormat="1" applyFont="1" applyFill="1" applyBorder="1" applyAlignment="1">
      <alignment vertical="center" wrapText="1"/>
    </xf>
    <xf numFmtId="49" fontId="78" fillId="23" borderId="89" xfId="0" applyNumberFormat="1" applyFont="1" applyFill="1" applyBorder="1" applyAlignment="1">
      <alignment horizontal="left" vertical="center" wrapText="1"/>
    </xf>
    <xf numFmtId="0" fontId="78" fillId="23" borderId="89" xfId="0" applyFont="1" applyFill="1" applyBorder="1" applyAlignment="1">
      <alignment horizontal="center" vertical="center" wrapText="1"/>
    </xf>
    <xf numFmtId="49" fontId="78" fillId="23" borderId="89" xfId="0" applyNumberFormat="1" applyFont="1" applyFill="1" applyBorder="1" applyAlignment="1">
      <alignment horizontal="center" vertical="center" wrapText="1"/>
    </xf>
    <xf numFmtId="14" fontId="78" fillId="23" borderId="89" xfId="0" applyNumberFormat="1" applyFont="1" applyFill="1" applyBorder="1" applyAlignment="1">
      <alignment horizontal="center" vertical="center" wrapText="1"/>
    </xf>
    <xf numFmtId="165" fontId="78" fillId="23" borderId="89" xfId="0" applyNumberFormat="1" applyFont="1" applyFill="1" applyBorder="1" applyAlignment="1">
      <alignment horizontal="center" vertical="center" wrapText="1"/>
    </xf>
    <xf numFmtId="0" fontId="78" fillId="23" borderId="89" xfId="0" applyFont="1" applyFill="1" applyBorder="1" applyAlignment="1">
      <alignment horizontal="left" vertical="center" wrapText="1"/>
    </xf>
    <xf numFmtId="0" fontId="79" fillId="23" borderId="89" xfId="1" applyFont="1" applyFill="1" applyBorder="1" applyAlignment="1">
      <alignment horizontal="center" vertical="center" wrapText="1"/>
    </xf>
    <xf numFmtId="0" fontId="78" fillId="23" borderId="95" xfId="0" applyFont="1" applyFill="1" applyBorder="1" applyAlignment="1">
      <alignment horizontal="left" vertical="center" wrapText="1"/>
    </xf>
    <xf numFmtId="0" fontId="80" fillId="26" borderId="88" xfId="0" applyFont="1" applyFill="1" applyBorder="1" applyAlignment="1">
      <alignment vertical="center" wrapText="1"/>
    </xf>
    <xf numFmtId="0" fontId="80" fillId="26" borderId="88" xfId="0" applyNumberFormat="1" applyFont="1" applyFill="1" applyBorder="1" applyAlignment="1">
      <alignment vertical="center" wrapText="1"/>
    </xf>
    <xf numFmtId="49" fontId="80" fillId="26" borderId="88" xfId="0" applyNumberFormat="1" applyFont="1" applyFill="1" applyBorder="1" applyAlignment="1">
      <alignment horizontal="left" vertical="center" wrapText="1"/>
    </xf>
    <xf numFmtId="0" fontId="80" fillId="26" borderId="88" xfId="0" applyFont="1" applyFill="1" applyBorder="1" applyAlignment="1">
      <alignment horizontal="center" vertical="center" wrapText="1"/>
    </xf>
    <xf numFmtId="49" fontId="80" fillId="26" borderId="88" xfId="0" applyNumberFormat="1" applyFont="1" applyFill="1" applyBorder="1" applyAlignment="1">
      <alignment horizontal="center" vertical="center" wrapText="1"/>
    </xf>
    <xf numFmtId="14" fontId="80" fillId="26" borderId="88" xfId="0" applyNumberFormat="1" applyFont="1" applyFill="1" applyBorder="1" applyAlignment="1">
      <alignment horizontal="center" vertical="center" wrapText="1"/>
    </xf>
    <xf numFmtId="165" fontId="80" fillId="26" borderId="88" xfId="0" applyNumberFormat="1" applyFont="1" applyFill="1" applyBorder="1" applyAlignment="1">
      <alignment horizontal="center" vertical="center" wrapText="1"/>
    </xf>
    <xf numFmtId="0" fontId="80" fillId="26" borderId="88" xfId="0" applyFont="1" applyFill="1" applyBorder="1" applyAlignment="1">
      <alignment horizontal="left" vertical="center" wrapText="1"/>
    </xf>
    <xf numFmtId="0" fontId="80" fillId="26" borderId="93" xfId="0" applyFont="1" applyFill="1" applyBorder="1" applyAlignment="1">
      <alignment horizontal="left" vertical="center" wrapText="1"/>
    </xf>
    <xf numFmtId="0" fontId="80" fillId="26" borderId="84" xfId="0" applyFont="1" applyFill="1" applyBorder="1" applyAlignment="1">
      <alignment vertical="center" wrapText="1"/>
    </xf>
    <xf numFmtId="0" fontId="80" fillId="26" borderId="84" xfId="0" applyNumberFormat="1" applyFont="1" applyFill="1" applyBorder="1" applyAlignment="1">
      <alignment vertical="center" wrapText="1"/>
    </xf>
    <xf numFmtId="49" fontId="80" fillId="26" borderId="84" xfId="0" applyNumberFormat="1" applyFont="1" applyFill="1" applyBorder="1" applyAlignment="1">
      <alignment horizontal="left" vertical="center" wrapText="1"/>
    </xf>
    <xf numFmtId="0" fontId="80" fillId="26" borderId="84" xfId="0" applyFont="1" applyFill="1" applyBorder="1" applyAlignment="1">
      <alignment horizontal="center" vertical="center" wrapText="1"/>
    </xf>
    <xf numFmtId="49" fontId="80" fillId="26" borderId="84" xfId="0" applyNumberFormat="1" applyFont="1" applyFill="1" applyBorder="1" applyAlignment="1">
      <alignment horizontal="center" vertical="center" wrapText="1"/>
    </xf>
    <xf numFmtId="14" fontId="80" fillId="26" borderId="84" xfId="0" applyNumberFormat="1" applyFont="1" applyFill="1" applyBorder="1" applyAlignment="1">
      <alignment horizontal="center" vertical="center" wrapText="1"/>
    </xf>
    <xf numFmtId="165" fontId="80" fillId="26" borderId="84" xfId="0" applyNumberFormat="1" applyFont="1" applyFill="1" applyBorder="1" applyAlignment="1">
      <alignment horizontal="center" vertical="center" wrapText="1"/>
    </xf>
    <xf numFmtId="0" fontId="80" fillId="26" borderId="84" xfId="0" applyFont="1" applyFill="1" applyBorder="1" applyAlignment="1">
      <alignment horizontal="left" vertical="center" wrapText="1"/>
    </xf>
    <xf numFmtId="0" fontId="80" fillId="26" borderId="94" xfId="0" applyFont="1" applyFill="1" applyBorder="1" applyAlignment="1">
      <alignment horizontal="left" vertical="center" wrapText="1"/>
    </xf>
    <xf numFmtId="0" fontId="81" fillId="26" borderId="84" xfId="1" applyFont="1" applyFill="1" applyBorder="1" applyAlignment="1">
      <alignment horizontal="center" vertical="center" wrapText="1"/>
    </xf>
    <xf numFmtId="0" fontId="80" fillId="26" borderId="89" xfId="0" applyFont="1" applyFill="1" applyBorder="1" applyAlignment="1">
      <alignment vertical="center" wrapText="1"/>
    </xf>
    <xf numFmtId="0" fontId="80" fillId="26" borderId="89" xfId="0" applyNumberFormat="1" applyFont="1" applyFill="1" applyBorder="1" applyAlignment="1">
      <alignment vertical="center" wrapText="1"/>
    </xf>
    <xf numFmtId="49" fontId="80" fillId="26" borderId="89" xfId="0" applyNumberFormat="1" applyFont="1" applyFill="1" applyBorder="1" applyAlignment="1">
      <alignment horizontal="left" vertical="center" wrapText="1"/>
    </xf>
    <xf numFmtId="0" fontId="80" fillId="26" borderId="89" xfId="0" applyFont="1" applyFill="1" applyBorder="1" applyAlignment="1">
      <alignment horizontal="center" vertical="center" wrapText="1"/>
    </xf>
    <xf numFmtId="49" fontId="80" fillId="26" borderId="89" xfId="0" applyNumberFormat="1" applyFont="1" applyFill="1" applyBorder="1" applyAlignment="1">
      <alignment horizontal="center" vertical="center" wrapText="1"/>
    </xf>
    <xf numFmtId="14" fontId="80" fillId="26" borderId="89" xfId="0" applyNumberFormat="1" applyFont="1" applyFill="1" applyBorder="1" applyAlignment="1">
      <alignment horizontal="center" vertical="center" wrapText="1"/>
    </xf>
    <xf numFmtId="165" fontId="80" fillId="26" borderId="89" xfId="0" applyNumberFormat="1" applyFont="1" applyFill="1" applyBorder="1" applyAlignment="1">
      <alignment horizontal="center" vertical="center" wrapText="1"/>
    </xf>
    <xf numFmtId="0" fontId="80" fillId="26" borderId="89" xfId="0" applyFont="1" applyFill="1" applyBorder="1" applyAlignment="1">
      <alignment horizontal="left" vertical="center" wrapText="1"/>
    </xf>
    <xf numFmtId="0" fontId="81" fillId="26" borderId="89" xfId="1" applyFont="1" applyFill="1" applyBorder="1" applyAlignment="1">
      <alignment horizontal="center" vertical="center" wrapText="1"/>
    </xf>
    <xf numFmtId="0" fontId="80" fillId="26" borderId="95" xfId="0" applyFont="1" applyFill="1" applyBorder="1" applyAlignment="1">
      <alignment horizontal="left" vertical="center" wrapText="1"/>
    </xf>
    <xf numFmtId="0" fontId="82" fillId="22" borderId="88" xfId="0" applyNumberFormat="1" applyFont="1" applyFill="1" applyBorder="1" applyAlignment="1">
      <alignment vertical="center" wrapText="1"/>
    </xf>
    <xf numFmtId="0" fontId="82" fillId="22" borderId="88" xfId="0" applyNumberFormat="1" applyFont="1" applyFill="1" applyBorder="1" applyAlignment="1">
      <alignment horizontal="left" vertical="center" wrapText="1"/>
    </xf>
    <xf numFmtId="0" fontId="82" fillId="22" borderId="88" xfId="0" applyNumberFormat="1" applyFont="1" applyFill="1" applyBorder="1" applyAlignment="1">
      <alignment horizontal="center" vertical="center" wrapText="1"/>
    </xf>
    <xf numFmtId="14" fontId="82" fillId="22" borderId="88" xfId="0" applyNumberFormat="1" applyFont="1" applyFill="1" applyBorder="1" applyAlignment="1">
      <alignment horizontal="center" vertical="center" wrapText="1"/>
    </xf>
    <xf numFmtId="165" fontId="82" fillId="22" borderId="88" xfId="0" applyNumberFormat="1" applyFont="1" applyFill="1" applyBorder="1" applyAlignment="1">
      <alignment horizontal="center" vertical="center" wrapText="1"/>
    </xf>
    <xf numFmtId="0" fontId="83" fillId="22" borderId="88" xfId="1" applyNumberFormat="1" applyFont="1" applyFill="1" applyBorder="1" applyAlignment="1">
      <alignment horizontal="center" vertical="center" wrapText="1"/>
    </xf>
    <xf numFmtId="0" fontId="82" fillId="22" borderId="93" xfId="0" applyNumberFormat="1" applyFont="1" applyFill="1" applyBorder="1" applyAlignment="1">
      <alignment horizontal="left" vertical="center" wrapText="1"/>
    </xf>
    <xf numFmtId="0" fontId="82" fillId="22" borderId="84" xfId="0" applyNumberFormat="1" applyFont="1" applyFill="1" applyBorder="1" applyAlignment="1">
      <alignment vertical="center" wrapText="1"/>
    </xf>
    <xf numFmtId="49" fontId="82" fillId="22" borderId="84" xfId="0" applyNumberFormat="1" applyFont="1" applyFill="1" applyBorder="1" applyAlignment="1">
      <alignment horizontal="left" vertical="center" wrapText="1"/>
    </xf>
    <xf numFmtId="49" fontId="82" fillId="22" borderId="84" xfId="0" applyNumberFormat="1" applyFont="1" applyFill="1" applyBorder="1" applyAlignment="1">
      <alignment horizontal="center" vertical="center" wrapText="1"/>
    </xf>
    <xf numFmtId="14" fontId="82" fillId="22" borderId="84" xfId="0" applyNumberFormat="1" applyFont="1" applyFill="1" applyBorder="1" applyAlignment="1">
      <alignment horizontal="center" vertical="center" wrapText="1"/>
    </xf>
    <xf numFmtId="165" fontId="82" fillId="22" borderId="84" xfId="0" applyNumberFormat="1" applyFont="1" applyFill="1" applyBorder="1" applyAlignment="1">
      <alignment horizontal="center" vertical="center" wrapText="1"/>
    </xf>
    <xf numFmtId="49" fontId="83" fillId="22" borderId="84" xfId="1" applyNumberFormat="1" applyFont="1" applyFill="1" applyBorder="1" applyAlignment="1">
      <alignment horizontal="center" vertical="center" wrapText="1"/>
    </xf>
    <xf numFmtId="49" fontId="82" fillId="22" borderId="94" xfId="0" applyNumberFormat="1" applyFont="1" applyFill="1" applyBorder="1" applyAlignment="1">
      <alignment horizontal="left" vertical="center" wrapText="1"/>
    </xf>
    <xf numFmtId="49" fontId="82" fillId="22" borderId="84" xfId="0" quotePrefix="1" applyNumberFormat="1" applyFont="1" applyFill="1" applyBorder="1" applyAlignment="1">
      <alignment horizontal="left" vertical="center" wrapText="1"/>
    </xf>
    <xf numFmtId="0" fontId="82" fillId="22" borderId="89" xfId="0" applyNumberFormat="1" applyFont="1" applyFill="1" applyBorder="1" applyAlignment="1">
      <alignment vertical="center" wrapText="1"/>
    </xf>
    <xf numFmtId="49" fontId="82" fillId="22" borderId="89" xfId="0" applyNumberFormat="1" applyFont="1" applyFill="1" applyBorder="1" applyAlignment="1">
      <alignment horizontal="left" vertical="center" wrapText="1"/>
    </xf>
    <xf numFmtId="49" fontId="82" fillId="22" borderId="89" xfId="0" applyNumberFormat="1" applyFont="1" applyFill="1" applyBorder="1" applyAlignment="1">
      <alignment horizontal="center" vertical="center" wrapText="1"/>
    </xf>
    <xf numFmtId="14" fontId="82" fillId="22" borderId="89" xfId="0" applyNumberFormat="1" applyFont="1" applyFill="1" applyBorder="1" applyAlignment="1">
      <alignment horizontal="center" vertical="center" wrapText="1"/>
    </xf>
    <xf numFmtId="165" fontId="82" fillId="22" borderId="89" xfId="0" applyNumberFormat="1" applyFont="1" applyFill="1" applyBorder="1" applyAlignment="1">
      <alignment horizontal="center" vertical="center" wrapText="1"/>
    </xf>
    <xf numFmtId="49" fontId="83" fillId="22" borderId="89" xfId="1" applyNumberFormat="1" applyFont="1" applyFill="1" applyBorder="1" applyAlignment="1">
      <alignment horizontal="center" vertical="center" wrapText="1"/>
    </xf>
    <xf numFmtId="49" fontId="82" fillId="22" borderId="95" xfId="0" applyNumberFormat="1" applyFont="1" applyFill="1" applyBorder="1" applyAlignment="1">
      <alignment horizontal="left" vertical="center" wrapText="1"/>
    </xf>
    <xf numFmtId="0" fontId="84" fillId="27" borderId="88" xfId="0" applyFont="1" applyFill="1" applyBorder="1" applyAlignment="1">
      <alignment vertical="center" wrapText="1"/>
    </xf>
    <xf numFmtId="0" fontId="84" fillId="27" borderId="88" xfId="0" applyNumberFormat="1" applyFont="1" applyFill="1" applyBorder="1" applyAlignment="1">
      <alignment vertical="center" wrapText="1"/>
    </xf>
    <xf numFmtId="49" fontId="84" fillId="27" borderId="88" xfId="0" applyNumberFormat="1" applyFont="1" applyFill="1" applyBorder="1" applyAlignment="1">
      <alignment horizontal="left" vertical="center" wrapText="1"/>
    </xf>
    <xf numFmtId="0" fontId="84" fillId="27" borderId="88" xfId="0" applyFont="1" applyFill="1" applyBorder="1" applyAlignment="1">
      <alignment horizontal="center" vertical="center" wrapText="1"/>
    </xf>
    <xf numFmtId="49" fontId="84" fillId="27" borderId="88" xfId="0" applyNumberFormat="1" applyFont="1" applyFill="1" applyBorder="1" applyAlignment="1">
      <alignment horizontal="center" vertical="center" wrapText="1"/>
    </xf>
    <xf numFmtId="14" fontId="84" fillId="27" borderId="88" xfId="0" applyNumberFormat="1" applyFont="1" applyFill="1" applyBorder="1" applyAlignment="1">
      <alignment horizontal="center" vertical="center" wrapText="1"/>
    </xf>
    <xf numFmtId="165" fontId="84" fillId="27" borderId="88" xfId="0" applyNumberFormat="1" applyFont="1" applyFill="1" applyBorder="1" applyAlignment="1">
      <alignment horizontal="center" vertical="center" wrapText="1"/>
    </xf>
    <xf numFmtId="0" fontId="84" fillId="27" borderId="88" xfId="0" applyFont="1" applyFill="1" applyBorder="1" applyAlignment="1">
      <alignment horizontal="left" vertical="center" wrapText="1"/>
    </xf>
    <xf numFmtId="0" fontId="84" fillId="27" borderId="93" xfId="0" applyFont="1" applyFill="1" applyBorder="1" applyAlignment="1">
      <alignment horizontal="left" vertical="center" wrapText="1"/>
    </xf>
    <xf numFmtId="0" fontId="84" fillId="27" borderId="84" xfId="0" applyFont="1" applyFill="1" applyBorder="1" applyAlignment="1">
      <alignment vertical="center" wrapText="1"/>
    </xf>
    <xf numFmtId="0" fontId="84" fillId="27" borderId="84" xfId="0" applyNumberFormat="1" applyFont="1" applyFill="1" applyBorder="1" applyAlignment="1">
      <alignment vertical="center" wrapText="1"/>
    </xf>
    <xf numFmtId="49" fontId="84" fillId="27" borderId="84" xfId="0" applyNumberFormat="1" applyFont="1" applyFill="1" applyBorder="1" applyAlignment="1">
      <alignment horizontal="left" vertical="center" wrapText="1"/>
    </xf>
    <xf numFmtId="0" fontId="84" fillId="27" borderId="84" xfId="0" applyFont="1" applyFill="1" applyBorder="1" applyAlignment="1">
      <alignment horizontal="center" vertical="center" wrapText="1"/>
    </xf>
    <xf numFmtId="49" fontId="84" fillId="27" borderId="84" xfId="0" applyNumberFormat="1" applyFont="1" applyFill="1" applyBorder="1" applyAlignment="1">
      <alignment horizontal="center" vertical="center" wrapText="1"/>
    </xf>
    <xf numFmtId="14" fontId="84" fillId="27" borderId="84" xfId="0" applyNumberFormat="1" applyFont="1" applyFill="1" applyBorder="1" applyAlignment="1">
      <alignment horizontal="center" vertical="center" wrapText="1"/>
    </xf>
    <xf numFmtId="165" fontId="84" fillId="27" borderId="84" xfId="0" applyNumberFormat="1" applyFont="1" applyFill="1" applyBorder="1" applyAlignment="1">
      <alignment horizontal="center" vertical="center" wrapText="1"/>
    </xf>
    <xf numFmtId="0" fontId="84" fillId="27" borderId="84" xfId="0" applyFont="1" applyFill="1" applyBorder="1" applyAlignment="1">
      <alignment horizontal="left" vertical="center" wrapText="1"/>
    </xf>
    <xf numFmtId="0" fontId="84" fillId="27" borderId="94" xfId="0" applyFont="1" applyFill="1" applyBorder="1" applyAlignment="1">
      <alignment horizontal="left" vertical="center" wrapText="1"/>
    </xf>
    <xf numFmtId="0" fontId="85" fillId="27" borderId="84" xfId="1" applyFont="1" applyFill="1" applyBorder="1" applyAlignment="1">
      <alignment horizontal="center" vertical="center" wrapText="1"/>
    </xf>
    <xf numFmtId="0" fontId="84" fillId="27" borderId="89" xfId="0" applyFont="1" applyFill="1" applyBorder="1" applyAlignment="1">
      <alignment vertical="center" wrapText="1"/>
    </xf>
    <xf numFmtId="0" fontId="84" fillId="27" borderId="89" xfId="0" applyNumberFormat="1" applyFont="1" applyFill="1" applyBorder="1" applyAlignment="1">
      <alignment vertical="center" wrapText="1"/>
    </xf>
    <xf numFmtId="49" fontId="84" fillId="27" borderId="89" xfId="0" applyNumberFormat="1" applyFont="1" applyFill="1" applyBorder="1" applyAlignment="1">
      <alignment horizontal="left" vertical="center" wrapText="1"/>
    </xf>
    <xf numFmtId="0" fontId="84" fillId="27" borderId="89" xfId="0" applyFont="1" applyFill="1" applyBorder="1" applyAlignment="1">
      <alignment horizontal="center" vertical="center" wrapText="1"/>
    </xf>
    <xf numFmtId="49" fontId="84" fillId="27" borderId="89" xfId="0" applyNumberFormat="1" applyFont="1" applyFill="1" applyBorder="1" applyAlignment="1">
      <alignment horizontal="center" vertical="center" wrapText="1"/>
    </xf>
    <xf numFmtId="14" fontId="84" fillId="27" borderId="89" xfId="0" applyNumberFormat="1" applyFont="1" applyFill="1" applyBorder="1" applyAlignment="1">
      <alignment horizontal="center" vertical="center" wrapText="1"/>
    </xf>
    <xf numFmtId="165" fontId="84" fillId="27" borderId="89" xfId="0" applyNumberFormat="1" applyFont="1" applyFill="1" applyBorder="1" applyAlignment="1">
      <alignment horizontal="center" vertical="center" wrapText="1"/>
    </xf>
    <xf numFmtId="0" fontId="84" fillId="27" borderId="89" xfId="0" applyFont="1" applyFill="1" applyBorder="1" applyAlignment="1">
      <alignment horizontal="left" vertical="center" wrapText="1"/>
    </xf>
    <xf numFmtId="0" fontId="85" fillId="27" borderId="89" xfId="1" applyFont="1" applyFill="1" applyBorder="1" applyAlignment="1">
      <alignment horizontal="center" vertical="center" wrapText="1"/>
    </xf>
    <xf numFmtId="0" fontId="84" fillId="27" borderId="95" xfId="0" applyFont="1" applyFill="1" applyBorder="1" applyAlignment="1">
      <alignment horizontal="left" vertical="center" wrapText="1"/>
    </xf>
    <xf numFmtId="0" fontId="86" fillId="19" borderId="0" xfId="0" applyFont="1" applyFill="1" applyAlignment="1"/>
    <xf numFmtId="0" fontId="87" fillId="19" borderId="61" xfId="0" applyNumberFormat="1" applyFont="1" applyFill="1" applyBorder="1" applyAlignment="1">
      <alignment wrapText="1"/>
    </xf>
    <xf numFmtId="0" fontId="86" fillId="19" borderId="0" xfId="0" applyFont="1" applyFill="1"/>
    <xf numFmtId="0" fontId="62" fillId="16" borderId="0" xfId="0" applyFont="1" applyFill="1" applyAlignment="1"/>
    <xf numFmtId="0" fontId="62" fillId="16" borderId="0" xfId="0" applyFont="1" applyFill="1"/>
    <xf numFmtId="0" fontId="60" fillId="15" borderId="0" xfId="0" applyFont="1" applyFill="1" applyAlignment="1"/>
    <xf numFmtId="0" fontId="60" fillId="15" borderId="0" xfId="0" applyFont="1" applyFill="1"/>
    <xf numFmtId="0" fontId="88" fillId="27" borderId="0" xfId="0" applyFont="1" applyFill="1" applyAlignment="1"/>
    <xf numFmtId="0" fontId="88" fillId="27" borderId="0" xfId="0" applyFont="1" applyFill="1"/>
    <xf numFmtId="0" fontId="89" fillId="22" borderId="0" xfId="0" applyFont="1" applyFill="1" applyAlignment="1"/>
    <xf numFmtId="0" fontId="89" fillId="22" borderId="0" xfId="0" applyFont="1" applyFill="1"/>
    <xf numFmtId="0" fontId="90" fillId="21" borderId="0" xfId="0" applyFont="1" applyFill="1" applyAlignment="1"/>
    <xf numFmtId="0" fontId="90" fillId="21" borderId="0" xfId="0" applyFont="1" applyFill="1"/>
    <xf numFmtId="0" fontId="91" fillId="20" borderId="0" xfId="0" applyFont="1" applyFill="1" applyAlignment="1"/>
    <xf numFmtId="0" fontId="91" fillId="20" borderId="0" xfId="0" applyFont="1" applyFill="1"/>
    <xf numFmtId="0" fontId="92" fillId="18" borderId="0" xfId="0" applyFont="1" applyFill="1" applyAlignment="1"/>
    <xf numFmtId="0" fontId="92" fillId="18" borderId="0" xfId="0" applyFont="1" applyFill="1"/>
    <xf numFmtId="0" fontId="93" fillId="14" borderId="0" xfId="0" applyFont="1" applyFill="1" applyAlignment="1"/>
    <xf numFmtId="0" fontId="93" fillId="14" borderId="0" xfId="0" applyFont="1" applyFill="1"/>
    <xf numFmtId="0" fontId="94" fillId="26" borderId="0" xfId="0" applyFont="1" applyFill="1" applyAlignment="1"/>
    <xf numFmtId="0" fontId="94" fillId="26" borderId="0" xfId="0" applyFont="1" applyFill="1"/>
    <xf numFmtId="0" fontId="95" fillId="23" borderId="0" xfId="0" applyFont="1" applyFill="1" applyAlignment="1"/>
    <xf numFmtId="0" fontId="95" fillId="23" borderId="0" xfId="0" applyFont="1" applyFill="1"/>
    <xf numFmtId="0" fontId="95" fillId="23" borderId="0" xfId="0" applyFont="1" applyFill="1" applyAlignment="1">
      <alignment wrapText="1"/>
    </xf>
    <xf numFmtId="0" fontId="96" fillId="17" borderId="0" xfId="0" applyFont="1" applyFill="1" applyAlignment="1"/>
    <xf numFmtId="0" fontId="96" fillId="17" borderId="0" xfId="0" applyFont="1" applyFill="1"/>
    <xf numFmtId="0" fontId="60" fillId="15" borderId="0" xfId="0" applyFont="1" applyFill="1" applyAlignment="1">
      <alignment vertical="top"/>
    </xf>
    <xf numFmtId="0" fontId="59" fillId="2" borderId="0" xfId="0" applyFont="1" applyFill="1" applyAlignment="1"/>
    <xf numFmtId="0" fontId="59" fillId="2" borderId="0" xfId="0" applyFont="1" applyFill="1"/>
    <xf numFmtId="49" fontId="50" fillId="27" borderId="0" xfId="0" applyNumberFormat="1" applyFont="1" applyFill="1" applyBorder="1" applyAlignment="1">
      <alignment vertical="top" wrapText="1"/>
    </xf>
    <xf numFmtId="49" fontId="50" fillId="0" borderId="0" xfId="0" applyNumberFormat="1" applyFont="1" applyAlignment="1">
      <alignment vertical="top" wrapText="1"/>
    </xf>
    <xf numFmtId="0" fontId="97" fillId="2" borderId="0" xfId="1" applyFont="1" applyFill="1" applyAlignment="1">
      <alignment vertical="top" wrapText="1"/>
    </xf>
    <xf numFmtId="0" fontId="100" fillId="29" borderId="72" xfId="0" applyFont="1" applyFill="1" applyBorder="1" applyAlignment="1">
      <alignment vertical="center" wrapText="1"/>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3" fillId="5" borderId="0" xfId="0" applyFont="1" applyFill="1" applyAlignment="1">
      <alignment horizontal="center" vertical="center"/>
    </xf>
    <xf numFmtId="0" fontId="3" fillId="5" borderId="0" xfId="0" applyFont="1" applyFill="1" applyAlignment="1">
      <alignment horizontal="center" vertical="center" wrapText="1"/>
    </xf>
    <xf numFmtId="0" fontId="3" fillId="6" borderId="90" xfId="0" applyFont="1" applyFill="1" applyBorder="1" applyAlignment="1">
      <alignment horizontal="center" vertical="center" wrapText="1"/>
    </xf>
    <xf numFmtId="0" fontId="101" fillId="6" borderId="88" xfId="0" applyFont="1" applyFill="1" applyBorder="1" applyAlignment="1">
      <alignment horizontal="center" vertical="center" wrapText="1"/>
    </xf>
    <xf numFmtId="0" fontId="101" fillId="6" borderId="88" xfId="0" applyNumberFormat="1" applyFont="1" applyFill="1" applyBorder="1" applyAlignment="1">
      <alignment horizontal="center" vertical="center" wrapText="1"/>
    </xf>
    <xf numFmtId="0" fontId="3" fillId="7" borderId="0" xfId="0" applyFont="1" applyFill="1" applyAlignment="1">
      <alignment horizontal="center" vertical="center"/>
    </xf>
    <xf numFmtId="0" fontId="3" fillId="7" borderId="0" xfId="0" applyFont="1" applyFill="1" applyAlignment="1">
      <alignment horizontal="center" vertical="center" wrapText="1"/>
    </xf>
    <xf numFmtId="0" fontId="3" fillId="8" borderId="0" xfId="0" applyFont="1" applyFill="1" applyAlignment="1">
      <alignment horizontal="center" vertical="center"/>
    </xf>
    <xf numFmtId="0" fontId="3" fillId="8" borderId="0" xfId="0" applyFont="1" applyFill="1" applyAlignment="1">
      <alignment horizontal="center" vertical="center" wrapText="1"/>
    </xf>
    <xf numFmtId="0" fontId="3" fillId="9" borderId="0" xfId="0" applyFont="1" applyFill="1" applyAlignment="1">
      <alignment horizontal="center" vertical="center"/>
    </xf>
    <xf numFmtId="0" fontId="3" fillId="9" borderId="0" xfId="0" applyFont="1" applyFill="1" applyAlignment="1">
      <alignment horizontal="center" vertical="center" wrapText="1"/>
    </xf>
    <xf numFmtId="0" fontId="3" fillId="10" borderId="0" xfId="0" applyFont="1" applyFill="1" applyAlignment="1">
      <alignment horizontal="center" vertical="center"/>
    </xf>
    <xf numFmtId="0" fontId="3" fillId="10" borderId="0" xfId="0" applyFont="1" applyFill="1" applyAlignment="1">
      <alignment horizontal="center" vertical="center" wrapText="1"/>
    </xf>
    <xf numFmtId="0" fontId="3" fillId="11" borderId="0" xfId="0" applyFont="1" applyFill="1" applyAlignment="1">
      <alignment horizontal="center" vertical="center"/>
    </xf>
    <xf numFmtId="0" fontId="3" fillId="11" borderId="0" xfId="0" applyFont="1" applyFill="1" applyAlignment="1">
      <alignment horizontal="center" vertical="center" wrapText="1"/>
    </xf>
    <xf numFmtId="0" fontId="3" fillId="12" borderId="0" xfId="0" applyFont="1" applyFill="1" applyAlignment="1">
      <alignment horizontal="center" vertical="center"/>
    </xf>
    <xf numFmtId="0" fontId="3" fillId="12" borderId="0" xfId="0" applyFont="1" applyFill="1" applyAlignment="1">
      <alignment horizontal="center" vertical="center" wrapText="1"/>
    </xf>
    <xf numFmtId="0" fontId="3" fillId="46" borderId="0" xfId="0" applyFont="1" applyFill="1" applyAlignment="1">
      <alignment horizontal="center" vertical="center"/>
    </xf>
    <xf numFmtId="0" fontId="3" fillId="46" borderId="0" xfId="0" applyFont="1" applyFill="1" applyAlignment="1">
      <alignment horizontal="center" vertical="center" wrapText="1"/>
    </xf>
    <xf numFmtId="0" fontId="3" fillId="13" borderId="0" xfId="0" applyFont="1" applyFill="1" applyAlignment="1">
      <alignment horizontal="center" vertical="center"/>
    </xf>
    <xf numFmtId="0" fontId="3" fillId="13" borderId="0" xfId="0" applyFont="1" applyFill="1" applyAlignment="1">
      <alignment horizontal="center" vertical="center" wrapText="1"/>
    </xf>
    <xf numFmtId="0" fontId="3" fillId="47" borderId="0" xfId="0" applyFont="1" applyFill="1" applyAlignment="1">
      <alignment horizontal="center" vertical="center"/>
    </xf>
    <xf numFmtId="0" fontId="3" fillId="47" borderId="0" xfId="0" applyFont="1" applyFill="1" applyAlignment="1">
      <alignment horizontal="center" vertical="center" wrapText="1"/>
    </xf>
    <xf numFmtId="0" fontId="103" fillId="0" borderId="0" xfId="0" applyFont="1" applyAlignment="1">
      <alignment wrapText="1"/>
    </xf>
    <xf numFmtId="14" fontId="103" fillId="0" borderId="0" xfId="0" applyNumberFormat="1" applyFont="1" applyAlignment="1">
      <alignment wrapText="1"/>
    </xf>
    <xf numFmtId="164" fontId="103" fillId="0" borderId="0" xfId="0" applyNumberFormat="1" applyFont="1" applyAlignment="1">
      <alignment wrapText="1"/>
    </xf>
    <xf numFmtId="49" fontId="101" fillId="6" borderId="88" xfId="0" applyNumberFormat="1" applyFont="1" applyFill="1" applyBorder="1" applyAlignment="1">
      <alignment horizontal="center" vertical="center" wrapText="1"/>
    </xf>
    <xf numFmtId="14" fontId="101" fillId="6" borderId="88" xfId="0" applyNumberFormat="1" applyFont="1" applyFill="1" applyBorder="1" applyAlignment="1">
      <alignment horizontal="center" vertical="center" wrapText="1"/>
    </xf>
    <xf numFmtId="165" fontId="101" fillId="6" borderId="88" xfId="0" applyNumberFormat="1" applyFont="1" applyFill="1" applyBorder="1" applyAlignment="1">
      <alignment horizontal="center" vertical="center" wrapText="1"/>
    </xf>
    <xf numFmtId="0" fontId="104" fillId="6" borderId="88" xfId="1" applyFont="1" applyFill="1" applyBorder="1" applyAlignment="1">
      <alignment horizontal="center" vertical="center" wrapText="1"/>
    </xf>
    <xf numFmtId="0" fontId="101" fillId="6" borderId="93" xfId="0" applyFont="1" applyFill="1" applyBorder="1" applyAlignment="1">
      <alignment horizontal="center" vertical="center" wrapText="1"/>
    </xf>
    <xf numFmtId="0" fontId="3" fillId="12" borderId="117" xfId="0" applyFont="1" applyFill="1" applyBorder="1" applyAlignment="1">
      <alignment horizontal="center" vertical="center" wrapText="1"/>
    </xf>
    <xf numFmtId="0" fontId="3" fillId="12" borderId="118" xfId="0" applyFont="1" applyFill="1" applyBorder="1" applyAlignment="1">
      <alignment horizontal="center" vertical="center" wrapText="1"/>
    </xf>
    <xf numFmtId="14" fontId="3" fillId="12" borderId="118" xfId="0" applyNumberFormat="1" applyFont="1" applyFill="1" applyBorder="1" applyAlignment="1">
      <alignment horizontal="center" vertical="center" wrapText="1"/>
    </xf>
    <xf numFmtId="164" fontId="3" fillId="12" borderId="118" xfId="0" applyNumberFormat="1" applyFont="1" applyFill="1" applyBorder="1" applyAlignment="1">
      <alignment horizontal="center" vertical="center" wrapText="1"/>
    </xf>
    <xf numFmtId="0" fontId="3" fillId="12" borderId="119" xfId="0" applyFont="1" applyFill="1" applyBorder="1" applyAlignment="1">
      <alignment horizontal="center" vertical="center" wrapText="1"/>
    </xf>
    <xf numFmtId="0" fontId="3" fillId="46" borderId="120" xfId="0" applyFont="1" applyFill="1" applyBorder="1" applyAlignment="1">
      <alignment horizontal="center" vertical="center" wrapText="1"/>
    </xf>
    <xf numFmtId="0" fontId="3" fillId="46" borderId="121" xfId="0" applyFont="1" applyFill="1" applyBorder="1" applyAlignment="1">
      <alignment horizontal="center" vertical="center" wrapText="1"/>
    </xf>
    <xf numFmtId="14" fontId="3" fillId="46" borderId="121" xfId="0" applyNumberFormat="1" applyFont="1" applyFill="1" applyBorder="1" applyAlignment="1">
      <alignment horizontal="center" vertical="center" wrapText="1"/>
    </xf>
    <xf numFmtId="164" fontId="3" fillId="46" borderId="121" xfId="0" applyNumberFormat="1" applyFont="1" applyFill="1" applyBorder="1" applyAlignment="1">
      <alignment horizontal="center" vertical="center" wrapText="1"/>
    </xf>
    <xf numFmtId="0" fontId="3" fillId="46" borderId="122" xfId="0" applyFont="1" applyFill="1" applyBorder="1" applyAlignment="1">
      <alignment horizontal="center" vertical="center" wrapText="1"/>
    </xf>
    <xf numFmtId="0" fontId="3" fillId="13" borderId="123" xfId="0" applyFont="1" applyFill="1" applyBorder="1" applyAlignment="1">
      <alignment horizontal="center" vertical="center" wrapText="1"/>
    </xf>
    <xf numFmtId="0" fontId="3" fillId="13" borderId="124" xfId="0" applyFont="1" applyFill="1" applyBorder="1" applyAlignment="1">
      <alignment horizontal="center" vertical="center" wrapText="1"/>
    </xf>
    <xf numFmtId="14" fontId="3" fillId="13" borderId="124" xfId="0" applyNumberFormat="1" applyFont="1" applyFill="1" applyBorder="1" applyAlignment="1">
      <alignment horizontal="center" vertical="center" wrapText="1"/>
    </xf>
    <xf numFmtId="164" fontId="3" fillId="13" borderId="124" xfId="0" applyNumberFormat="1" applyFont="1" applyFill="1" applyBorder="1" applyAlignment="1">
      <alignment horizontal="center" vertical="center" wrapText="1"/>
    </xf>
    <xf numFmtId="0" fontId="3" fillId="13" borderId="125" xfId="0" applyFont="1" applyFill="1" applyBorder="1" applyAlignment="1">
      <alignment horizontal="center" vertical="center" wrapText="1"/>
    </xf>
    <xf numFmtId="0" fontId="3" fillId="47" borderId="126" xfId="0" applyFont="1" applyFill="1" applyBorder="1" applyAlignment="1">
      <alignment horizontal="center" vertical="center" wrapText="1"/>
    </xf>
    <xf numFmtId="0" fontId="3" fillId="47" borderId="127" xfId="0" applyFont="1" applyFill="1" applyBorder="1" applyAlignment="1">
      <alignment horizontal="center" vertical="center" wrapText="1"/>
    </xf>
    <xf numFmtId="0" fontId="3" fillId="47" borderId="128" xfId="0" applyFont="1" applyFill="1" applyBorder="1" applyAlignment="1">
      <alignment horizontal="center" vertical="center" wrapText="1"/>
    </xf>
    <xf numFmtId="0" fontId="107" fillId="31" borderId="77" xfId="0" applyFont="1" applyFill="1" applyBorder="1" applyAlignment="1">
      <alignment horizontal="center" vertical="center"/>
    </xf>
    <xf numFmtId="0" fontId="108" fillId="14" borderId="0" xfId="1" applyFont="1" applyFill="1" applyBorder="1" applyAlignment="1">
      <alignment horizontal="center" vertical="center"/>
    </xf>
    <xf numFmtId="0" fontId="109" fillId="3" borderId="0" xfId="1" applyFont="1" applyFill="1" applyBorder="1" applyAlignment="1">
      <alignment horizontal="center" vertical="center"/>
    </xf>
    <xf numFmtId="0" fontId="110" fillId="14" borderId="80" xfId="0" applyFont="1" applyFill="1" applyBorder="1" applyAlignment="1">
      <alignment horizontal="center" vertical="center"/>
    </xf>
    <xf numFmtId="0" fontId="0" fillId="2" borderId="129" xfId="0" applyFill="1" applyBorder="1"/>
    <xf numFmtId="0" fontId="26" fillId="14" borderId="0" xfId="0" applyFont="1" applyFill="1" applyBorder="1" applyAlignment="1">
      <alignment vertical="center"/>
    </xf>
    <xf numFmtId="0" fontId="111" fillId="15" borderId="67" xfId="1" applyFont="1" applyFill="1" applyBorder="1" applyAlignment="1">
      <alignment horizontal="center" vertical="center"/>
    </xf>
    <xf numFmtId="0" fontId="109" fillId="5" borderId="67" xfId="1" applyFont="1" applyFill="1" applyBorder="1" applyAlignment="1">
      <alignment horizontal="center" vertical="center"/>
    </xf>
    <xf numFmtId="0" fontId="112" fillId="15" borderId="81" xfId="0" applyFont="1" applyFill="1" applyBorder="1" applyAlignment="1">
      <alignment horizontal="center" vertical="center"/>
    </xf>
    <xf numFmtId="0" fontId="0" fillId="2" borderId="130" xfId="0" applyFill="1" applyBorder="1"/>
    <xf numFmtId="0" fontId="27" fillId="15" borderId="67" xfId="0" applyFont="1" applyFill="1" applyBorder="1" applyAlignment="1">
      <alignment vertical="center"/>
    </xf>
    <xf numFmtId="0" fontId="113" fillId="22" borderId="67" xfId="1" applyFont="1" applyFill="1" applyBorder="1" applyAlignment="1">
      <alignment horizontal="center" vertical="center"/>
    </xf>
    <xf numFmtId="0" fontId="109" fillId="13" borderId="67" xfId="1" applyFont="1" applyFill="1" applyBorder="1" applyAlignment="1">
      <alignment horizontal="center" vertical="center"/>
    </xf>
    <xf numFmtId="0" fontId="114" fillId="22" borderId="81" xfId="0" applyFont="1" applyFill="1" applyBorder="1" applyAlignment="1">
      <alignment horizontal="center" vertical="center"/>
    </xf>
    <xf numFmtId="0" fontId="0" fillId="2" borderId="131" xfId="0" applyFill="1" applyBorder="1"/>
    <xf numFmtId="0" fontId="28" fillId="22" borderId="67" xfId="0" applyFont="1" applyFill="1" applyBorder="1" applyAlignment="1">
      <alignment vertical="center"/>
    </xf>
    <xf numFmtId="0" fontId="115" fillId="16" borderId="67" xfId="1" applyFont="1" applyFill="1" applyBorder="1" applyAlignment="1">
      <alignment horizontal="center" vertical="center"/>
    </xf>
    <xf numFmtId="0" fontId="109" fillId="6" borderId="67" xfId="1" applyFont="1" applyFill="1" applyBorder="1" applyAlignment="1">
      <alignment horizontal="center" vertical="center"/>
    </xf>
    <xf numFmtId="0" fontId="116" fillId="16" borderId="81" xfId="0" applyFont="1" applyFill="1" applyBorder="1" applyAlignment="1">
      <alignment horizontal="center" vertical="center"/>
    </xf>
    <xf numFmtId="0" fontId="0" fillId="2" borderId="132" xfId="0" applyFill="1" applyBorder="1"/>
    <xf numFmtId="0" fontId="29" fillId="16" borderId="67" xfId="0" applyFont="1" applyFill="1" applyBorder="1" applyAlignment="1">
      <alignment vertical="center"/>
    </xf>
    <xf numFmtId="0" fontId="117" fillId="17" borderId="67" xfId="1" applyFont="1" applyFill="1" applyBorder="1" applyAlignment="1">
      <alignment horizontal="center" vertical="center"/>
    </xf>
    <xf numFmtId="0" fontId="109" fillId="7" borderId="67" xfId="1" applyFont="1" applyFill="1" applyBorder="1" applyAlignment="1">
      <alignment horizontal="center" vertical="center"/>
    </xf>
    <xf numFmtId="0" fontId="118" fillId="17" borderId="81" xfId="0" applyFont="1" applyFill="1" applyBorder="1" applyAlignment="1">
      <alignment horizontal="center" vertical="center"/>
    </xf>
    <xf numFmtId="0" fontId="0" fillId="2" borderId="133" xfId="0" applyFill="1" applyBorder="1"/>
    <xf numFmtId="0" fontId="30" fillId="17" borderId="67" xfId="0" applyFont="1" applyFill="1" applyBorder="1" applyAlignment="1">
      <alignment vertical="center"/>
    </xf>
    <xf numFmtId="0" fontId="119" fillId="18" borderId="67" xfId="1" applyFont="1" applyFill="1" applyBorder="1" applyAlignment="1">
      <alignment horizontal="center" vertical="center"/>
    </xf>
    <xf numFmtId="0" fontId="109" fillId="8" borderId="67" xfId="1" applyFont="1" applyFill="1" applyBorder="1" applyAlignment="1">
      <alignment horizontal="center" vertical="center"/>
    </xf>
    <xf numFmtId="0" fontId="120" fillId="18" borderId="81" xfId="0" applyFont="1" applyFill="1" applyBorder="1" applyAlignment="1">
      <alignment horizontal="center" vertical="center"/>
    </xf>
    <xf numFmtId="0" fontId="0" fillId="2" borderId="134" xfId="0" applyFill="1" applyBorder="1"/>
    <xf numFmtId="0" fontId="31" fillId="18" borderId="67" xfId="0" applyFont="1" applyFill="1" applyBorder="1" applyAlignment="1">
      <alignment vertical="center"/>
    </xf>
    <xf numFmtId="0" fontId="121" fillId="19" borderId="67" xfId="1" applyFont="1" applyFill="1" applyBorder="1" applyAlignment="1">
      <alignment horizontal="center" vertical="center"/>
    </xf>
    <xf numFmtId="0" fontId="109" fillId="9" borderId="67" xfId="1" applyFont="1" applyFill="1" applyBorder="1" applyAlignment="1">
      <alignment horizontal="center" vertical="center"/>
    </xf>
    <xf numFmtId="0" fontId="122" fillId="19" borderId="81" xfId="0" applyFont="1" applyFill="1" applyBorder="1" applyAlignment="1">
      <alignment horizontal="center" vertical="center"/>
    </xf>
    <xf numFmtId="0" fontId="0" fillId="2" borderId="135" xfId="0" applyFill="1" applyBorder="1"/>
    <xf numFmtId="0" fontId="32" fillId="19" borderId="67" xfId="0" applyFont="1" applyFill="1" applyBorder="1" applyAlignment="1">
      <alignment vertical="center"/>
    </xf>
    <xf numFmtId="0" fontId="123" fillId="20" borderId="67" xfId="1" applyFont="1" applyFill="1" applyBorder="1" applyAlignment="1">
      <alignment horizontal="center" vertical="center"/>
    </xf>
    <xf numFmtId="0" fontId="109" fillId="10" borderId="67" xfId="1" applyFont="1" applyFill="1" applyBorder="1" applyAlignment="1">
      <alignment horizontal="center" vertical="center"/>
    </xf>
    <xf numFmtId="0" fontId="124" fillId="20" borderId="81" xfId="0" applyFont="1" applyFill="1" applyBorder="1" applyAlignment="1">
      <alignment horizontal="center" vertical="center"/>
    </xf>
    <xf numFmtId="0" fontId="0" fillId="2" borderId="136" xfId="0" applyFill="1" applyBorder="1"/>
    <xf numFmtId="0" fontId="33" fillId="20" borderId="67" xfId="0" applyFont="1" applyFill="1" applyBorder="1" applyAlignment="1">
      <alignment vertical="center"/>
    </xf>
    <xf numFmtId="0" fontId="125" fillId="21" borderId="67" xfId="1" applyFont="1" applyFill="1" applyBorder="1" applyAlignment="1">
      <alignment horizontal="center" vertical="center"/>
    </xf>
    <xf numFmtId="0" fontId="109" fillId="11" borderId="67" xfId="1" applyFont="1" applyFill="1" applyBorder="1" applyAlignment="1">
      <alignment horizontal="center" vertical="center"/>
    </xf>
    <xf numFmtId="0" fontId="126" fillId="21" borderId="81" xfId="0" applyFont="1" applyFill="1" applyBorder="1" applyAlignment="1">
      <alignment horizontal="center" vertical="center"/>
    </xf>
    <xf numFmtId="0" fontId="0" fillId="2" borderId="137" xfId="0" applyFill="1" applyBorder="1"/>
    <xf numFmtId="0" fontId="34" fillId="21" borderId="67" xfId="0" applyFont="1" applyFill="1" applyBorder="1" applyAlignment="1">
      <alignment vertical="center"/>
    </xf>
    <xf numFmtId="0" fontId="127" fillId="23" borderId="67" xfId="1" applyFont="1" applyFill="1" applyBorder="1" applyAlignment="1">
      <alignment horizontal="center" vertical="center"/>
    </xf>
    <xf numFmtId="0" fontId="109" fillId="12" borderId="67" xfId="1" applyFont="1" applyFill="1" applyBorder="1" applyAlignment="1">
      <alignment horizontal="center" vertical="center"/>
    </xf>
    <xf numFmtId="0" fontId="128" fillId="23" borderId="81" xfId="0" applyFont="1" applyFill="1" applyBorder="1" applyAlignment="1">
      <alignment horizontal="center" vertical="center"/>
    </xf>
    <xf numFmtId="0" fontId="0" fillId="2" borderId="138" xfId="0" applyFill="1" applyBorder="1"/>
    <xf numFmtId="0" fontId="35" fillId="23" borderId="67" xfId="0" applyFont="1" applyFill="1" applyBorder="1" applyAlignment="1">
      <alignment vertical="center"/>
    </xf>
    <xf numFmtId="0" fontId="129" fillId="26" borderId="67" xfId="1" applyFont="1" applyFill="1" applyBorder="1" applyAlignment="1">
      <alignment horizontal="center" vertical="center"/>
    </xf>
    <xf numFmtId="0" fontId="109" fillId="46" borderId="67" xfId="1" applyFont="1" applyFill="1" applyBorder="1" applyAlignment="1">
      <alignment horizontal="center" vertical="center"/>
    </xf>
    <xf numFmtId="0" fontId="130" fillId="26" borderId="81" xfId="0" applyFont="1" applyFill="1" applyBorder="1" applyAlignment="1">
      <alignment horizontal="center" vertical="center"/>
    </xf>
    <xf numFmtId="0" fontId="0" fillId="2" borderId="139" xfId="0" applyFill="1" applyBorder="1"/>
    <xf numFmtId="0" fontId="36" fillId="26" borderId="67" xfId="0" applyFont="1" applyFill="1" applyBorder="1" applyAlignment="1">
      <alignment vertical="center"/>
    </xf>
    <xf numFmtId="0" fontId="131" fillId="27" borderId="66" xfId="1" applyFont="1" applyFill="1" applyBorder="1" applyAlignment="1">
      <alignment horizontal="center" vertical="center"/>
    </xf>
    <xf numFmtId="0" fontId="109" fillId="47" borderId="66" xfId="1" applyFont="1" applyFill="1" applyBorder="1" applyAlignment="1">
      <alignment horizontal="center" vertical="center"/>
    </xf>
    <xf numFmtId="0" fontId="132" fillId="27" borderId="82" xfId="0" applyFont="1" applyFill="1" applyBorder="1" applyAlignment="1">
      <alignment horizontal="center" vertical="center"/>
    </xf>
    <xf numFmtId="0" fontId="0" fillId="2" borderId="140" xfId="0" applyFill="1" applyBorder="1"/>
    <xf numFmtId="0" fontId="37" fillId="27" borderId="66" xfId="0" applyFont="1" applyFill="1" applyBorder="1" applyAlignment="1">
      <alignment vertical="center"/>
    </xf>
    <xf numFmtId="0" fontId="21" fillId="2" borderId="0" xfId="0" applyFont="1" applyFill="1" applyBorder="1" applyAlignment="1">
      <alignment vertical="top" wrapText="1"/>
    </xf>
    <xf numFmtId="0" fontId="100" fillId="28" borderId="68" xfId="0" applyFont="1" applyFill="1" applyBorder="1" applyAlignment="1">
      <alignment horizontal="left" vertical="top" wrapText="1"/>
    </xf>
    <xf numFmtId="0" fontId="99" fillId="0" borderId="0" xfId="3" applyFont="1"/>
    <xf numFmtId="0" fontId="17" fillId="45" borderId="0" xfId="0" applyFont="1" applyFill="1" applyAlignment="1">
      <alignment wrapText="1"/>
    </xf>
    <xf numFmtId="49" fontId="133" fillId="45" borderId="62" xfId="0" applyNumberFormat="1" applyFont="1" applyFill="1" applyBorder="1" applyAlignment="1">
      <alignment wrapText="1"/>
    </xf>
    <xf numFmtId="0" fontId="60" fillId="15" borderId="0" xfId="0" applyFont="1" applyFill="1" applyAlignment="1">
      <alignment wrapText="1"/>
    </xf>
    <xf numFmtId="49" fontId="58" fillId="15" borderId="62" xfId="0" applyNumberFormat="1" applyFont="1" applyFill="1" applyBorder="1" applyAlignment="1">
      <alignment wrapText="1"/>
    </xf>
    <xf numFmtId="166" fontId="58" fillId="15" borderId="62" xfId="0" applyNumberFormat="1" applyFont="1" applyFill="1" applyBorder="1" applyAlignment="1">
      <alignment wrapText="1"/>
    </xf>
    <xf numFmtId="49" fontId="134" fillId="15" borderId="62" xfId="0" applyNumberFormat="1" applyFont="1" applyFill="1" applyBorder="1" applyAlignment="1">
      <alignment wrapText="1"/>
    </xf>
    <xf numFmtId="0" fontId="93" fillId="14" borderId="0" xfId="0" applyFont="1" applyFill="1" applyAlignment="1">
      <alignment wrapText="1"/>
    </xf>
    <xf numFmtId="49" fontId="58" fillId="14" borderId="62" xfId="0" applyNumberFormat="1" applyFont="1" applyFill="1" applyBorder="1" applyAlignment="1">
      <alignment wrapText="1"/>
    </xf>
    <xf numFmtId="166" fontId="58" fillId="14" borderId="62" xfId="0" applyNumberFormat="1" applyFont="1" applyFill="1" applyBorder="1" applyAlignment="1">
      <alignment wrapText="1"/>
    </xf>
    <xf numFmtId="49" fontId="134" fillId="14" borderId="62" xfId="0" applyNumberFormat="1" applyFont="1" applyFill="1" applyBorder="1" applyAlignment="1">
      <alignment wrapText="1"/>
    </xf>
    <xf numFmtId="0" fontId="90" fillId="21" borderId="0" xfId="0" applyFont="1" applyFill="1" applyAlignment="1">
      <alignment wrapText="1"/>
    </xf>
    <xf numFmtId="49" fontId="58" fillId="21" borderId="62" xfId="0" applyNumberFormat="1" applyFont="1" applyFill="1" applyBorder="1" applyAlignment="1">
      <alignment wrapText="1"/>
    </xf>
    <xf numFmtId="166" fontId="58" fillId="21" borderId="62" xfId="0" applyNumberFormat="1" applyFont="1" applyFill="1" applyBorder="1" applyAlignment="1">
      <alignment wrapText="1"/>
    </xf>
    <xf numFmtId="49" fontId="134" fillId="21" borderId="62" xfId="0" applyNumberFormat="1" applyFont="1" applyFill="1" applyBorder="1" applyAlignment="1">
      <alignment wrapText="1"/>
    </xf>
    <xf numFmtId="0" fontId="94" fillId="26" borderId="0" xfId="0" applyFont="1" applyFill="1" applyAlignment="1">
      <alignment wrapText="1"/>
    </xf>
    <xf numFmtId="49" fontId="58" fillId="26" borderId="62" xfId="0" applyNumberFormat="1" applyFont="1" applyFill="1" applyBorder="1" applyAlignment="1">
      <alignment wrapText="1"/>
    </xf>
    <xf numFmtId="166" fontId="58" fillId="26" borderId="62" xfId="0" applyNumberFormat="1" applyFont="1" applyFill="1" applyBorder="1" applyAlignment="1">
      <alignment wrapText="1"/>
    </xf>
    <xf numFmtId="49" fontId="134" fillId="26" borderId="62" xfId="0" applyNumberFormat="1" applyFont="1" applyFill="1" applyBorder="1" applyAlignment="1">
      <alignment wrapText="1"/>
    </xf>
    <xf numFmtId="0" fontId="91" fillId="20" borderId="0" xfId="0" applyFont="1" applyFill="1" applyAlignment="1">
      <alignment wrapText="1"/>
    </xf>
    <xf numFmtId="49" fontId="58" fillId="20" borderId="62" xfId="0" applyNumberFormat="1" applyFont="1" applyFill="1" applyBorder="1" applyAlignment="1">
      <alignment wrapText="1"/>
    </xf>
    <xf numFmtId="166" fontId="58" fillId="20" borderId="62" xfId="0" applyNumberFormat="1" applyFont="1" applyFill="1" applyBorder="1" applyAlignment="1">
      <alignment wrapText="1"/>
    </xf>
    <xf numFmtId="49" fontId="134" fillId="20" borderId="62" xfId="0" applyNumberFormat="1" applyFont="1" applyFill="1" applyBorder="1" applyAlignment="1">
      <alignment wrapText="1"/>
    </xf>
    <xf numFmtId="0" fontId="92" fillId="18" borderId="0" xfId="0" applyFont="1" applyFill="1" applyAlignment="1">
      <alignment wrapText="1"/>
    </xf>
    <xf numFmtId="49" fontId="58" fillId="18" borderId="62" xfId="0" applyNumberFormat="1" applyFont="1" applyFill="1" applyBorder="1" applyAlignment="1">
      <alignment wrapText="1"/>
    </xf>
    <xf numFmtId="166" fontId="58" fillId="18" borderId="62" xfId="0" applyNumberFormat="1" applyFont="1" applyFill="1" applyBorder="1" applyAlignment="1">
      <alignment wrapText="1"/>
    </xf>
    <xf numFmtId="49" fontId="134" fillId="18" borderId="62" xfId="0" applyNumberFormat="1" applyFont="1" applyFill="1" applyBorder="1" applyAlignment="1">
      <alignment wrapText="1"/>
    </xf>
    <xf numFmtId="0" fontId="136" fillId="36" borderId="0" xfId="3" applyFont="1" applyFill="1" applyAlignment="1">
      <alignment wrapText="1"/>
    </xf>
    <xf numFmtId="0" fontId="1" fillId="14" borderId="84" xfId="1" applyFill="1" applyBorder="1" applyAlignment="1">
      <alignment horizontal="center" vertical="center" wrapText="1"/>
    </xf>
    <xf numFmtId="0" fontId="1" fillId="15" borderId="84" xfId="1" applyFill="1" applyBorder="1" applyAlignment="1">
      <alignment horizontal="center" vertical="center" wrapText="1"/>
    </xf>
    <xf numFmtId="165" fontId="68" fillId="17" borderId="89" xfId="0" applyNumberFormat="1" applyFont="1" applyFill="1" applyBorder="1" applyAlignment="1">
      <alignment horizontal="center" vertical="center" wrapText="1"/>
    </xf>
    <xf numFmtId="0" fontId="17" fillId="0" borderId="0" xfId="0" applyFont="1" applyAlignment="1">
      <alignment horizontal="center" vertical="center"/>
    </xf>
    <xf numFmtId="0" fontId="0" fillId="0" borderId="0" xfId="0" applyFill="1"/>
    <xf numFmtId="0" fontId="64" fillId="0" borderId="84" xfId="0" applyFont="1" applyFill="1" applyBorder="1" applyAlignment="1">
      <alignment horizontal="center" vertical="center" wrapText="1"/>
    </xf>
    <xf numFmtId="49" fontId="64" fillId="0" borderId="84" xfId="0" applyNumberFormat="1" applyFont="1" applyFill="1" applyBorder="1" applyAlignment="1">
      <alignment horizontal="center" vertical="center" wrapText="1"/>
    </xf>
    <xf numFmtId="49" fontId="1" fillId="15" borderId="62" xfId="1" applyNumberFormat="1" applyFill="1" applyBorder="1" applyAlignment="1">
      <alignment wrapText="1"/>
    </xf>
    <xf numFmtId="49" fontId="58" fillId="15" borderId="141" xfId="0" applyNumberFormat="1" applyFont="1" applyFill="1" applyBorder="1" applyAlignment="1">
      <alignment wrapText="1"/>
    </xf>
    <xf numFmtId="49" fontId="133" fillId="45" borderId="141" xfId="0" applyNumberFormat="1" applyFont="1" applyFill="1" applyBorder="1" applyAlignment="1">
      <alignment wrapText="1"/>
    </xf>
    <xf numFmtId="166" fontId="58" fillId="15" borderId="141" xfId="0" applyNumberFormat="1" applyFont="1" applyFill="1" applyBorder="1" applyAlignment="1">
      <alignment wrapText="1"/>
    </xf>
    <xf numFmtId="49" fontId="1" fillId="15" borderId="141" xfId="1" applyNumberFormat="1" applyFill="1" applyBorder="1" applyAlignment="1">
      <alignment wrapText="1"/>
    </xf>
    <xf numFmtId="49" fontId="58" fillId="15" borderId="0" xfId="0" applyNumberFormat="1" applyFont="1" applyFill="1" applyBorder="1" applyAlignment="1">
      <alignment wrapText="1"/>
    </xf>
    <xf numFmtId="0" fontId="1" fillId="0" borderId="0" xfId="1"/>
    <xf numFmtId="49" fontId="1" fillId="15" borderId="0" xfId="1" applyNumberFormat="1" applyFill="1" applyBorder="1" applyAlignment="1">
      <alignment wrapText="1"/>
    </xf>
    <xf numFmtId="0" fontId="60" fillId="0" borderId="0" xfId="0" applyFont="1" applyFill="1" applyAlignment="1">
      <alignment vertical="top"/>
    </xf>
    <xf numFmtId="49" fontId="1" fillId="26" borderId="62" xfId="1" applyNumberFormat="1" applyFill="1" applyBorder="1" applyAlignment="1">
      <alignment wrapText="1"/>
    </xf>
    <xf numFmtId="49" fontId="135" fillId="27" borderId="141" xfId="0" applyNumberFormat="1" applyFont="1" applyFill="1" applyBorder="1" applyAlignment="1">
      <alignment horizontal="center" vertical="center" wrapText="1"/>
    </xf>
    <xf numFmtId="0" fontId="4" fillId="3" borderId="46"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48" xfId="0" applyFont="1" applyFill="1" applyBorder="1" applyAlignment="1">
      <alignment horizontal="center" vertical="center"/>
    </xf>
    <xf numFmtId="0" fontId="5" fillId="4" borderId="1" xfId="0" applyFont="1" applyFill="1" applyBorder="1" applyAlignment="1">
      <alignment horizontal="left" vertical="center"/>
    </xf>
    <xf numFmtId="0" fontId="4" fillId="5" borderId="3"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4" xfId="0" applyFont="1" applyFill="1" applyBorder="1" applyAlignment="1">
      <alignment horizontal="center" vertical="center"/>
    </xf>
    <xf numFmtId="0" fontId="6" fillId="4" borderId="5" xfId="0" applyFont="1" applyFill="1" applyBorder="1" applyAlignment="1">
      <alignment horizontal="left" vertical="center"/>
    </xf>
    <xf numFmtId="0" fontId="4" fillId="6" borderId="7"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102" fillId="6" borderId="9"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2" xfId="0" applyFont="1" applyFill="1" applyBorder="1" applyAlignment="1">
      <alignment horizontal="center" vertical="center"/>
    </xf>
    <xf numFmtId="0" fontId="7" fillId="4" borderId="13" xfId="0" applyFont="1" applyFill="1" applyBorder="1" applyAlignment="1">
      <alignment horizontal="left" vertical="center"/>
    </xf>
    <xf numFmtId="0" fontId="4" fillId="8" borderId="15" xfId="0" applyFont="1" applyFill="1" applyBorder="1" applyAlignment="1">
      <alignment horizontal="center" vertical="center"/>
    </xf>
    <xf numFmtId="0" fontId="4" fillId="8" borderId="14" xfId="0" applyFont="1" applyFill="1" applyBorder="1" applyAlignment="1">
      <alignment horizontal="center" vertical="center"/>
    </xf>
    <xf numFmtId="0" fontId="4" fillId="8" borderId="16" xfId="0" applyFont="1" applyFill="1" applyBorder="1" applyAlignment="1">
      <alignment horizontal="center" vertical="center"/>
    </xf>
    <xf numFmtId="0" fontId="8" fillId="4" borderId="17" xfId="0" applyFont="1" applyFill="1" applyBorder="1" applyAlignment="1">
      <alignment horizontal="left" vertical="center"/>
    </xf>
    <xf numFmtId="0" fontId="4" fillId="9" borderId="19" xfId="0" applyFont="1" applyFill="1" applyBorder="1" applyAlignment="1">
      <alignment horizontal="center" vertical="center"/>
    </xf>
    <xf numFmtId="0" fontId="4" fillId="9" borderId="18" xfId="0" applyFont="1" applyFill="1" applyBorder="1" applyAlignment="1">
      <alignment horizontal="center" vertical="center"/>
    </xf>
    <xf numFmtId="0" fontId="4" fillId="9" borderId="20" xfId="0" applyFont="1" applyFill="1" applyBorder="1" applyAlignment="1">
      <alignment horizontal="center" vertical="center"/>
    </xf>
    <xf numFmtId="0" fontId="9" fillId="4" borderId="21" xfId="0" applyFont="1" applyFill="1" applyBorder="1" applyAlignment="1">
      <alignment horizontal="left" vertical="center"/>
    </xf>
    <xf numFmtId="0" fontId="4" fillId="10" borderId="23" xfId="0" applyFont="1" applyFill="1" applyBorder="1" applyAlignment="1">
      <alignment horizontal="center" vertical="center"/>
    </xf>
    <xf numFmtId="0" fontId="4" fillId="10" borderId="22" xfId="0" applyFont="1" applyFill="1" applyBorder="1" applyAlignment="1">
      <alignment horizontal="center" vertical="center"/>
    </xf>
    <xf numFmtId="0" fontId="4" fillId="10" borderId="24" xfId="0" applyFont="1" applyFill="1" applyBorder="1" applyAlignment="1">
      <alignment horizontal="center" vertical="center"/>
    </xf>
    <xf numFmtId="0" fontId="10" fillId="4" borderId="25" xfId="0" applyFont="1" applyFill="1" applyBorder="1" applyAlignment="1">
      <alignment horizontal="left" vertical="center"/>
    </xf>
    <xf numFmtId="0" fontId="4" fillId="11" borderId="27" xfId="0" applyFont="1" applyFill="1" applyBorder="1" applyAlignment="1">
      <alignment horizontal="center" vertical="center"/>
    </xf>
    <xf numFmtId="0" fontId="4" fillId="11" borderId="26" xfId="0" applyFont="1" applyFill="1" applyBorder="1" applyAlignment="1">
      <alignment horizontal="center" vertical="center"/>
    </xf>
    <xf numFmtId="0" fontId="4" fillId="11" borderId="28" xfId="0" applyFont="1" applyFill="1" applyBorder="1" applyAlignment="1">
      <alignment horizontal="center" vertical="center"/>
    </xf>
    <xf numFmtId="0" fontId="11" fillId="4" borderId="29" xfId="0" applyFont="1" applyFill="1" applyBorder="1" applyAlignment="1">
      <alignment horizontal="left" vertical="center"/>
    </xf>
    <xf numFmtId="0" fontId="4" fillId="12" borderId="31" xfId="0" applyFont="1" applyFill="1" applyBorder="1" applyAlignment="1">
      <alignment horizontal="center" vertical="center"/>
    </xf>
    <xf numFmtId="0" fontId="4" fillId="12" borderId="30" xfId="0" applyFont="1" applyFill="1" applyBorder="1" applyAlignment="1">
      <alignment horizontal="center" vertical="center"/>
    </xf>
    <xf numFmtId="0" fontId="4" fillId="12" borderId="32" xfId="0" applyFont="1" applyFill="1" applyBorder="1" applyAlignment="1">
      <alignment horizontal="center" vertical="center"/>
    </xf>
    <xf numFmtId="0" fontId="12" fillId="4" borderId="33" xfId="0" applyFont="1" applyFill="1" applyBorder="1" applyAlignment="1">
      <alignment horizontal="left" vertical="center"/>
    </xf>
    <xf numFmtId="0" fontId="4" fillId="46" borderId="35" xfId="0" applyFont="1" applyFill="1" applyBorder="1" applyAlignment="1">
      <alignment horizontal="center" vertical="center"/>
    </xf>
    <xf numFmtId="0" fontId="4" fillId="46" borderId="34" xfId="0" applyFont="1" applyFill="1" applyBorder="1" applyAlignment="1">
      <alignment horizontal="center" vertical="center"/>
    </xf>
    <xf numFmtId="0" fontId="4" fillId="46" borderId="36" xfId="0" applyFont="1" applyFill="1" applyBorder="1" applyAlignment="1">
      <alignment horizontal="center" vertical="center"/>
    </xf>
    <xf numFmtId="0" fontId="105" fillId="4" borderId="37" xfId="0" applyFont="1" applyFill="1" applyBorder="1" applyAlignment="1">
      <alignment horizontal="left" vertical="center"/>
    </xf>
    <xf numFmtId="0" fontId="4" fillId="13" borderId="39" xfId="0" applyFont="1" applyFill="1" applyBorder="1" applyAlignment="1">
      <alignment horizontal="center" vertical="center"/>
    </xf>
    <xf numFmtId="0" fontId="4" fillId="13" borderId="38" xfId="0" applyFont="1" applyFill="1" applyBorder="1" applyAlignment="1">
      <alignment horizontal="center" vertical="center"/>
    </xf>
    <xf numFmtId="0" fontId="4" fillId="13" borderId="40" xfId="0" applyFont="1" applyFill="1" applyBorder="1" applyAlignment="1">
      <alignment horizontal="center" vertical="center"/>
    </xf>
    <xf numFmtId="0" fontId="13" fillId="4" borderId="41" xfId="0" applyFont="1" applyFill="1" applyBorder="1" applyAlignment="1">
      <alignment horizontal="left" vertical="center"/>
    </xf>
    <xf numFmtId="0" fontId="4" fillId="47" borderId="43" xfId="0" applyFont="1" applyFill="1" applyBorder="1" applyAlignment="1">
      <alignment horizontal="center" vertical="center"/>
    </xf>
    <xf numFmtId="0" fontId="4" fillId="47" borderId="42" xfId="0" applyFont="1" applyFill="1" applyBorder="1" applyAlignment="1">
      <alignment horizontal="center" vertical="center"/>
    </xf>
    <xf numFmtId="0" fontId="4" fillId="47" borderId="44" xfId="0" applyFont="1" applyFill="1" applyBorder="1" applyAlignment="1">
      <alignment horizontal="center" vertical="center"/>
    </xf>
    <xf numFmtId="0" fontId="106" fillId="4" borderId="45" xfId="0" applyFont="1" applyFill="1" applyBorder="1" applyAlignment="1">
      <alignment horizontal="left" vertical="center"/>
    </xf>
  </cellXfs>
  <cellStyles count="9">
    <cellStyle name="Hyperlink" xfId="2" xr:uid="{8CE28F5D-4B84-4E6B-9686-6F123F4CA828}"/>
    <cellStyle name="Lien hypertexte" xfId="1" builtinId="8"/>
    <cellStyle name="Normal" xfId="0" builtinId="0"/>
    <cellStyle name="Normal 2" xfId="3" xr:uid="{F5A7CA72-3128-4FB2-8FC0-EC3E6EB37C0F}"/>
    <cellStyle name="Normal 2 10 2" xfId="5" xr:uid="{1F8C741E-A2DE-4476-8CE8-218A33F70D48}"/>
    <cellStyle name="Normal 2 3" xfId="6" xr:uid="{3DF0DFB9-EFFA-4597-9595-34153044DE55}"/>
    <cellStyle name="Normal 4 2" xfId="4" xr:uid="{E5DD5DEE-E8C2-44F0-B64D-8E464D7C50BD}"/>
    <cellStyle name="Normal 4 2 2" xfId="7" xr:uid="{090DC78F-54E7-4E61-BEBC-ECA62FA8F91A}"/>
    <cellStyle name="Normal 7 2" xfId="8" xr:uid="{1A4431B9-B74C-432E-99C6-2D10B8BB3F8A}"/>
  </cellStyles>
  <dxfs count="662">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263238"/>
      </font>
      <fill>
        <patternFill patternType="solid">
          <fgColor indexed="64"/>
          <bgColor rgb="FFCFD8DC"/>
        </patternFill>
      </fill>
    </dxf>
    <dxf>
      <font>
        <color rgb="FF01579B"/>
      </font>
      <fill>
        <patternFill patternType="solid">
          <fgColor indexed="64"/>
          <bgColor rgb="FFB3E5FC"/>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1A237E"/>
      </font>
      <fill>
        <patternFill patternType="solid">
          <fgColor indexed="64"/>
          <bgColor rgb="FFC5CAE9"/>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263238"/>
      </font>
      <fill>
        <patternFill patternType="solid">
          <fgColor indexed="64"/>
          <bgColor rgb="FFCFD8DC"/>
        </patternFill>
      </fill>
    </dxf>
    <dxf>
      <font>
        <color rgb="FF3E2723"/>
      </font>
      <fill>
        <patternFill patternType="solid">
          <fgColor indexed="64"/>
          <bgColor rgb="FFD7CCC8"/>
        </patternFill>
      </fill>
    </dxf>
    <dxf>
      <font>
        <color rgb="FF263238"/>
      </font>
      <fill>
        <patternFill patternType="solid">
          <fgColor indexed="64"/>
          <bgColor rgb="FFCFD8DC"/>
        </patternFill>
      </fill>
    </dxf>
    <dxf>
      <font>
        <color rgb="FF263238"/>
      </font>
      <fill>
        <patternFill patternType="solid">
          <fgColor indexed="64"/>
          <bgColor rgb="FFCFD8DC"/>
        </patternFill>
      </fill>
    </dxf>
    <dxf>
      <font>
        <color rgb="FF263238"/>
      </font>
      <fill>
        <patternFill patternType="solid">
          <fgColor indexed="64"/>
          <bgColor rgb="FFCFD8DC"/>
        </patternFill>
      </fill>
    </dxf>
    <dxf>
      <font>
        <color rgb="FF006064"/>
      </font>
      <fill>
        <patternFill patternType="solid">
          <fgColor indexed="64"/>
          <bgColor rgb="FFB2EBF2"/>
        </patternFill>
      </fill>
    </dxf>
    <dxf>
      <font>
        <color rgb="FFBF360C"/>
      </font>
      <fill>
        <patternFill patternType="solid">
          <fgColor indexed="64"/>
          <bgColor rgb="FFFFE0B2"/>
        </patternFill>
      </fill>
    </dxf>
    <dxf>
      <font>
        <color rgb="FF4A148C"/>
      </font>
      <fill>
        <patternFill patternType="solid">
          <fgColor indexed="64"/>
          <bgColor rgb="FFE1BEE7"/>
        </patternFill>
      </fill>
    </dxf>
    <dxf>
      <font>
        <color rgb="FF4A148C"/>
      </font>
      <fill>
        <patternFill patternType="solid">
          <fgColor indexed="64"/>
          <bgColor rgb="FFE1BEE7"/>
        </patternFill>
      </fill>
    </dxf>
    <dxf>
      <font>
        <color rgb="FF0D47A1"/>
      </font>
      <fill>
        <patternFill patternType="solid">
          <fgColor indexed="64"/>
          <bgColor rgb="FFBBDEFB"/>
        </patternFill>
      </fill>
    </dxf>
    <dxf>
      <font>
        <color rgb="FFB71C1C"/>
      </font>
      <fill>
        <patternFill patternType="solid">
          <fgColor indexed="64"/>
          <bgColor rgb="FFFFCDD2"/>
        </patternFill>
      </fill>
    </dxf>
    <dxf>
      <font>
        <color rgb="FFB71C1C"/>
      </font>
      <fill>
        <patternFill patternType="solid">
          <fgColor indexed="64"/>
          <bgColor rgb="FFFFCDD2"/>
        </patternFill>
      </fill>
    </dxf>
    <dxf>
      <font>
        <color rgb="FF1B5E20"/>
      </font>
      <fill>
        <patternFill patternType="solid">
          <fgColor indexed="64"/>
          <bgColor rgb="FFC8E6C9"/>
        </patternFill>
      </fill>
    </dxf>
    <dxf>
      <font>
        <color rgb="FF1B5E20"/>
      </font>
      <fill>
        <patternFill patternType="solid">
          <fgColor indexed="64"/>
          <bgColor rgb="FFC8E6C9"/>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B2EBF2"/>
        </patternFill>
      </fill>
    </dxf>
    <dxf>
      <font>
        <color rgb="FF0563C1"/>
      </font>
      <fill>
        <patternFill patternType="solid">
          <fgColor indexed="64"/>
          <bgColor rgb="FFB2EBF2"/>
        </patternFill>
      </fill>
    </dxf>
    <dxf>
      <font>
        <color rgb="FF0563C1"/>
      </font>
      <fill>
        <patternFill patternType="solid">
          <fgColor indexed="64"/>
          <bgColor rgb="FFC5CAE9"/>
        </patternFill>
      </fill>
    </dxf>
    <dxf>
      <font>
        <color rgb="FF0563C1"/>
      </font>
      <fill>
        <patternFill patternType="solid">
          <fgColor indexed="64"/>
          <bgColor rgb="FFFFE0B2"/>
        </patternFill>
      </fill>
    </dxf>
    <dxf>
      <font>
        <color rgb="FF0563C1"/>
      </font>
      <fill>
        <patternFill patternType="solid">
          <fgColor indexed="64"/>
          <bgColor rgb="FFDCEDC8"/>
        </patternFill>
      </fill>
    </dxf>
    <dxf>
      <font>
        <color rgb="FF0563C1"/>
      </font>
      <fill>
        <patternFill patternType="solid">
          <fgColor indexed="64"/>
          <bgColor rgb="FFE1BEE7"/>
        </patternFill>
      </fill>
    </dxf>
    <dxf>
      <font>
        <color rgb="FF0563C1"/>
      </font>
      <fill>
        <patternFill patternType="solid">
          <fgColor indexed="64"/>
          <bgColor rgb="FFDCEDC8"/>
        </patternFill>
      </fill>
    </dxf>
    <dxf>
      <font>
        <color rgb="FF0563C1"/>
      </font>
      <fill>
        <patternFill patternType="solid">
          <fgColor indexed="64"/>
          <bgColor rgb="FFE1BEE7"/>
        </patternFill>
      </fill>
    </dxf>
    <dxf>
      <font>
        <color rgb="FF0563C1"/>
      </font>
      <fill>
        <patternFill patternType="solid">
          <fgColor indexed="64"/>
          <bgColor rgb="FFCFD8DC"/>
        </patternFill>
      </fill>
    </dxf>
    <dxf>
      <font>
        <color rgb="FF0563C1"/>
      </font>
      <fill>
        <patternFill patternType="solid">
          <fgColor indexed="64"/>
          <bgColor rgb="FFBBDEFB"/>
        </patternFill>
      </fill>
    </dxf>
    <dxf>
      <font>
        <color rgb="FF0563C1"/>
      </font>
      <fill>
        <patternFill patternType="solid">
          <fgColor indexed="64"/>
          <bgColor rgb="FFB3E5FC"/>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C8E6C9"/>
        </patternFill>
      </fill>
    </dxf>
    <dxf>
      <font>
        <color rgb="FF0563C1"/>
      </font>
      <fill>
        <patternFill patternType="solid">
          <fgColor indexed="64"/>
          <bgColor rgb="FFCFD8DC"/>
        </patternFill>
      </fill>
    </dxf>
    <dxf>
      <font>
        <color rgb="FF0563C1"/>
      </font>
      <fill>
        <patternFill patternType="solid">
          <fgColor indexed="64"/>
          <bgColor rgb="FFC8E6C9"/>
        </patternFill>
      </fill>
    </dxf>
    <dxf>
      <font>
        <color rgb="FF0563C1"/>
      </font>
      <fill>
        <patternFill patternType="solid">
          <fgColor indexed="64"/>
          <bgColor rgb="FFCFD8DC"/>
        </patternFill>
      </fill>
    </dxf>
    <dxf>
      <font>
        <color rgb="FF01579B"/>
      </font>
      <fill>
        <patternFill patternType="solid">
          <fgColor indexed="64"/>
          <bgColor rgb="FFE1F5FE"/>
        </patternFill>
      </fill>
    </dxf>
    <dxf>
      <font>
        <color rgb="FF33691E"/>
      </font>
      <fill>
        <patternFill patternType="solid">
          <fgColor indexed="64"/>
          <bgColor rgb="FFF1F8E9"/>
        </patternFill>
      </fill>
    </dxf>
    <dxf>
      <font>
        <color rgb="FF263238"/>
      </font>
      <fill>
        <patternFill patternType="solid">
          <fgColor indexed="64"/>
          <bgColor rgb="FFECEFF1"/>
        </patternFill>
      </fill>
    </dxf>
    <dxf>
      <font>
        <color rgb="FF880E4F"/>
      </font>
      <fill>
        <patternFill patternType="solid">
          <fgColor indexed="64"/>
          <bgColor rgb="FFFCE4EC"/>
        </patternFill>
      </fill>
    </dxf>
    <dxf>
      <font>
        <color rgb="FF1A237E"/>
      </font>
      <fill>
        <patternFill patternType="solid">
          <fgColor indexed="64"/>
          <bgColor rgb="FFE8EAF6"/>
        </patternFill>
      </fill>
    </dxf>
    <dxf>
      <font>
        <color rgb="FF3E2723"/>
      </font>
      <fill>
        <patternFill patternType="solid">
          <fgColor indexed="64"/>
          <bgColor rgb="FFEFEBE9"/>
        </patternFill>
      </fill>
    </dxf>
    <dxf>
      <font>
        <color rgb="FF006064"/>
      </font>
      <fill>
        <patternFill patternType="solid">
          <fgColor indexed="64"/>
          <bgColor rgb="FFE0F7FA"/>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0D47A1"/>
      </font>
      <fill>
        <patternFill patternType="solid">
          <fgColor indexed="64"/>
          <bgColor rgb="FFE3F2FD"/>
        </patternFill>
      </fill>
    </dxf>
    <dxf>
      <font>
        <color rgb="FFB71C1C"/>
      </font>
      <fill>
        <patternFill patternType="solid">
          <fgColor indexed="64"/>
          <bgColor rgb="FFFFEBEE"/>
        </patternFill>
      </fill>
    </dxf>
    <dxf>
      <font>
        <color rgb="FF1B5E20"/>
      </font>
      <fill>
        <patternFill patternType="solid">
          <fgColor indexed="64"/>
          <bgColor rgb="FFE8F5E9"/>
        </patternFill>
      </fill>
    </dxf>
    <dxf>
      <font>
        <b/>
        <i val="0"/>
        <color rgb="FF006100"/>
      </font>
      <fill>
        <patternFill patternType="solid">
          <fgColor indexed="64"/>
          <bgColor rgb="FFC6EFCE"/>
        </patternFill>
      </fill>
    </dxf>
    <dxf>
      <font>
        <b/>
        <i val="0"/>
        <color rgb="FF9C0006"/>
      </font>
      <fill>
        <patternFill patternType="solid">
          <fgColor indexed="64"/>
          <bgColor rgb="FFF8CBAD"/>
        </patternFill>
      </fill>
    </dxf>
    <dxf>
      <font>
        <color rgb="FFB71C1C"/>
      </font>
      <fill>
        <patternFill patternType="solid">
          <fgColor indexed="64"/>
          <bgColor rgb="FFFFCDD2"/>
        </patternFill>
      </fill>
    </dxf>
    <dxf>
      <font>
        <color rgb="FF1A237E"/>
      </font>
      <fill>
        <patternFill patternType="solid">
          <fgColor indexed="64"/>
          <bgColor rgb="FFC5CAE9"/>
        </patternFill>
      </fill>
    </dxf>
    <dxf>
      <font>
        <color rgb="FF3E2723"/>
      </font>
      <fill>
        <patternFill patternType="solid">
          <fgColor indexed="64"/>
          <bgColor rgb="FFD7CCC8"/>
        </patternFill>
      </fill>
    </dxf>
    <dxf>
      <font>
        <color rgb="FF01579B"/>
      </font>
      <fill>
        <patternFill patternType="solid">
          <fgColor indexed="64"/>
          <bgColor rgb="FFB3E5FC"/>
        </patternFill>
      </fill>
    </dxf>
    <dxf>
      <font>
        <color rgb="FF006064"/>
      </font>
      <fill>
        <patternFill patternType="solid">
          <fgColor indexed="64"/>
          <bgColor rgb="FFB2EBF2"/>
        </patternFill>
      </fill>
    </dxf>
    <dxf>
      <font>
        <color rgb="FF33691E"/>
      </font>
      <fill>
        <patternFill patternType="solid">
          <fgColor indexed="64"/>
          <bgColor rgb="FFDCEDC8"/>
        </patternFill>
      </fill>
    </dxf>
    <dxf>
      <font>
        <color rgb="FF263238"/>
      </font>
      <fill>
        <patternFill patternType="solid">
          <fgColor indexed="64"/>
          <bgColor rgb="FFCFD8DC"/>
        </patternFill>
      </fill>
    </dxf>
    <dxf>
      <font>
        <color rgb="FF33691E"/>
      </font>
      <fill>
        <patternFill patternType="solid">
          <fgColor indexed="64"/>
          <bgColor rgb="FFDCEDC8"/>
        </patternFill>
      </fill>
    </dxf>
    <dxf>
      <font>
        <color rgb="FF006064"/>
      </font>
      <fill>
        <patternFill patternType="solid">
          <fgColor indexed="64"/>
          <bgColor rgb="FFB2EBF2"/>
        </patternFill>
      </fill>
    </dxf>
    <dxf>
      <font>
        <color rgb="FF263238"/>
      </font>
      <fill>
        <patternFill patternType="solid">
          <fgColor indexed="64"/>
          <bgColor rgb="FFCFD8DC"/>
        </patternFill>
      </fill>
    </dxf>
    <dxf>
      <font>
        <color rgb="FFBF360C"/>
      </font>
      <fill>
        <patternFill patternType="solid">
          <fgColor indexed="64"/>
          <bgColor rgb="FFFFE0B2"/>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4A148C"/>
      </font>
      <fill>
        <patternFill patternType="solid">
          <fgColor indexed="64"/>
          <bgColor rgb="FFE1BEE7"/>
        </patternFill>
      </fill>
    </dxf>
    <dxf>
      <font>
        <color rgb="FF263238"/>
      </font>
      <fill>
        <patternFill patternType="solid">
          <fgColor indexed="64"/>
          <bgColor rgb="FFCFD8DC"/>
        </patternFill>
      </fill>
    </dxf>
    <dxf>
      <font>
        <color rgb="FF0D47A1"/>
      </font>
      <fill>
        <patternFill patternType="solid">
          <fgColor indexed="64"/>
          <bgColor rgb="FFBBDEFB"/>
        </patternFill>
      </fill>
    </dxf>
    <dxf>
      <font>
        <color rgb="FF263238"/>
      </font>
      <fill>
        <patternFill patternType="solid">
          <fgColor indexed="64"/>
          <bgColor rgb="FFCFD8DC"/>
        </patternFill>
      </fill>
    </dxf>
    <dxf>
      <font>
        <color rgb="FFB71C1C"/>
      </font>
      <fill>
        <patternFill patternType="solid">
          <fgColor indexed="64"/>
          <bgColor rgb="FFFFCDD2"/>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263238"/>
      </font>
      <fill>
        <patternFill patternType="solid">
          <fgColor indexed="64"/>
          <bgColor rgb="FFCFD8DC"/>
        </patternFill>
      </fill>
    </dxf>
    <dxf>
      <font>
        <color rgb="FF1B5E20"/>
      </font>
      <fill>
        <patternFill patternType="solid">
          <fgColor indexed="64"/>
          <bgColor rgb="FFC8E6C9"/>
        </patternFill>
      </fill>
    </dxf>
    <dxf>
      <font>
        <color rgb="FF0563C1"/>
      </font>
      <fill>
        <patternFill patternType="solid">
          <fgColor indexed="64"/>
          <bgColor rgb="FFDCEDC8"/>
        </patternFill>
      </fill>
    </dxf>
    <dxf>
      <font>
        <color rgb="FF0563C1"/>
      </font>
      <fill>
        <patternFill patternType="solid">
          <fgColor indexed="64"/>
          <bgColor rgb="FFB3E5FC"/>
        </patternFill>
      </fill>
    </dxf>
    <dxf>
      <font>
        <color rgb="FF0563C1"/>
      </font>
      <fill>
        <patternFill patternType="solid">
          <fgColor indexed="64"/>
          <bgColor rgb="FFDCEDC8"/>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CFD8DC"/>
        </patternFill>
      </fill>
    </dxf>
    <dxf>
      <font>
        <color rgb="FF0563C1"/>
      </font>
      <fill>
        <patternFill patternType="solid">
          <fgColor indexed="64"/>
          <bgColor rgb="FFD7CCC8"/>
        </patternFill>
      </fill>
    </dxf>
    <dxf>
      <font>
        <color rgb="FF0563C1"/>
      </font>
      <fill>
        <patternFill patternType="solid">
          <fgColor indexed="64"/>
          <bgColor rgb="FFE1BEE7"/>
        </patternFill>
      </fill>
    </dxf>
    <dxf>
      <font>
        <color rgb="FF0563C1"/>
      </font>
      <fill>
        <patternFill patternType="solid">
          <fgColor indexed="64"/>
          <bgColor rgb="FFB2EBF2"/>
        </patternFill>
      </fill>
    </dxf>
    <dxf>
      <font>
        <color rgb="FF0563C1"/>
      </font>
      <fill>
        <patternFill patternType="solid">
          <fgColor indexed="64"/>
          <bgColor rgb="FFBBDEFB"/>
        </patternFill>
      </fill>
    </dxf>
    <dxf>
      <font>
        <color rgb="FF0563C1"/>
      </font>
      <fill>
        <patternFill patternType="solid">
          <fgColor indexed="64"/>
          <bgColor rgb="FFC5CAE9"/>
        </patternFill>
      </fill>
    </dxf>
    <dxf>
      <font>
        <color rgb="FF0563C1"/>
      </font>
      <fill>
        <patternFill patternType="solid">
          <fgColor indexed="64"/>
          <bgColor rgb="FFFFCDD2"/>
        </patternFill>
      </fill>
    </dxf>
    <dxf>
      <font>
        <color rgb="FF0563C1"/>
      </font>
      <fill>
        <patternFill patternType="solid">
          <fgColor indexed="64"/>
          <bgColor rgb="FFCFD8DC"/>
        </patternFill>
      </fill>
    </dxf>
    <dxf>
      <font>
        <color rgb="FF0563C1"/>
      </font>
      <fill>
        <patternFill patternType="solid">
          <fgColor indexed="64"/>
          <bgColor rgb="FFFFCDD2"/>
        </patternFill>
      </fill>
    </dxf>
    <dxf>
      <font>
        <color rgb="FF0563C1"/>
      </font>
      <fill>
        <patternFill patternType="solid">
          <fgColor indexed="64"/>
          <bgColor rgb="FFFFE0B2"/>
        </patternFill>
      </fill>
    </dxf>
    <dxf>
      <font>
        <color rgb="FF0563C1"/>
      </font>
      <fill>
        <patternFill patternType="solid">
          <fgColor indexed="64"/>
          <bgColor rgb="FFC8E6C9"/>
        </patternFill>
      </fill>
    </dxf>
    <dxf>
      <font>
        <color rgb="FF0563C1"/>
      </font>
      <fill>
        <patternFill patternType="solid">
          <fgColor indexed="64"/>
          <bgColor rgb="FFB2EBF2"/>
        </patternFill>
      </fill>
    </dxf>
    <dxf>
      <font>
        <color rgb="FF0563C1"/>
      </font>
      <fill>
        <patternFill patternType="solid">
          <fgColor indexed="64"/>
          <bgColor rgb="FFC8E6C9"/>
        </patternFill>
      </fill>
    </dxf>
    <dxf>
      <font>
        <color rgb="FF0563C1"/>
      </font>
      <fill>
        <patternFill patternType="solid">
          <fgColor indexed="64"/>
          <bgColor rgb="FFE1BEE7"/>
        </patternFill>
      </fill>
    </dxf>
    <dxf>
      <font>
        <b/>
        <i val="0"/>
        <color rgb="FF9C0006"/>
      </font>
      <fill>
        <patternFill patternType="solid">
          <fgColor indexed="64"/>
          <bgColor rgb="FFF8CBAD"/>
        </patternFill>
      </fill>
    </dxf>
    <dxf>
      <font>
        <b/>
        <i val="0"/>
        <color rgb="FF006100"/>
      </font>
      <fill>
        <patternFill patternType="solid">
          <fgColor indexed="64"/>
          <bgColor rgb="FFC6EFCE"/>
        </patternFill>
      </fill>
    </dxf>
    <dxf>
      <font>
        <color rgb="FF01579B"/>
      </font>
      <fill>
        <patternFill patternType="solid">
          <fgColor indexed="64"/>
          <bgColor rgb="FFE1F5FE"/>
        </patternFill>
      </fill>
    </dxf>
    <dxf>
      <font>
        <color rgb="FF33691E"/>
      </font>
      <fill>
        <patternFill patternType="solid">
          <fgColor indexed="64"/>
          <bgColor rgb="FFF1F8E9"/>
        </patternFill>
      </fill>
    </dxf>
    <dxf>
      <font>
        <color rgb="FF263238"/>
      </font>
      <fill>
        <patternFill patternType="solid">
          <fgColor indexed="64"/>
          <bgColor rgb="FFECEFF1"/>
        </patternFill>
      </fill>
    </dxf>
    <dxf>
      <font>
        <color rgb="FF880E4F"/>
      </font>
      <fill>
        <patternFill patternType="solid">
          <fgColor indexed="64"/>
          <bgColor rgb="FFFCE4EC"/>
        </patternFill>
      </fill>
    </dxf>
    <dxf>
      <font>
        <color rgb="FF1A237E"/>
      </font>
      <fill>
        <patternFill patternType="solid">
          <fgColor indexed="64"/>
          <bgColor rgb="FFE8EAF6"/>
        </patternFill>
      </fill>
    </dxf>
    <dxf>
      <font>
        <color rgb="FF3E2723"/>
      </font>
      <fill>
        <patternFill patternType="solid">
          <fgColor indexed="64"/>
          <bgColor rgb="FFEFEBE9"/>
        </patternFill>
      </fill>
    </dxf>
    <dxf>
      <font>
        <color rgb="FF006064"/>
      </font>
      <fill>
        <patternFill patternType="solid">
          <fgColor indexed="64"/>
          <bgColor rgb="FFE0F7FA"/>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0D47A1"/>
      </font>
      <fill>
        <patternFill patternType="solid">
          <fgColor indexed="64"/>
          <bgColor rgb="FFE3F2FD"/>
        </patternFill>
      </fill>
    </dxf>
    <dxf>
      <font>
        <color rgb="FFB71C1C"/>
      </font>
      <fill>
        <patternFill patternType="solid">
          <fgColor indexed="64"/>
          <bgColor rgb="FFFFEBEE"/>
        </patternFill>
      </fill>
    </dxf>
    <dxf>
      <font>
        <color rgb="FF1B5E20"/>
      </font>
      <fill>
        <patternFill patternType="solid">
          <fgColor indexed="64"/>
          <bgColor rgb="FFE8F5E9"/>
        </patternFill>
      </fill>
    </dxf>
    <dxf>
      <font>
        <color rgb="FF263238"/>
      </font>
      <fill>
        <patternFill patternType="solid">
          <fgColor indexed="64"/>
          <bgColor rgb="FFECEFF1"/>
        </patternFill>
      </fill>
    </dxf>
    <dxf>
      <font>
        <color rgb="FF33691E"/>
      </font>
      <fill>
        <patternFill patternType="solid">
          <fgColor indexed="64"/>
          <bgColor rgb="FFF1F8E9"/>
        </patternFill>
      </fill>
    </dxf>
    <dxf>
      <font>
        <color rgb="FF01579B"/>
      </font>
      <fill>
        <patternFill patternType="solid">
          <fgColor indexed="64"/>
          <bgColor rgb="FFE1F5FE"/>
        </patternFill>
      </fill>
    </dxf>
    <dxf>
      <font>
        <color rgb="FF0D47A1"/>
      </font>
      <fill>
        <patternFill patternType="solid">
          <fgColor indexed="64"/>
          <bgColor rgb="FFE3F2FD"/>
        </patternFill>
      </fill>
    </dxf>
    <dxf>
      <font>
        <color rgb="FFB71C1C"/>
      </font>
      <fill>
        <patternFill patternType="solid">
          <fgColor indexed="64"/>
          <bgColor rgb="FFFFEBEE"/>
        </patternFill>
      </fill>
    </dxf>
    <dxf>
      <font>
        <color rgb="FF1B5E20"/>
      </font>
      <fill>
        <patternFill patternType="solid">
          <fgColor indexed="64"/>
          <bgColor rgb="FFE8F5E9"/>
        </patternFill>
      </fill>
    </dxf>
    <dxf>
      <font>
        <color rgb="FF880E4F"/>
      </font>
      <fill>
        <patternFill patternType="solid">
          <fgColor indexed="64"/>
          <bgColor rgb="FFFCE4EC"/>
        </patternFill>
      </fill>
    </dxf>
    <dxf>
      <font>
        <color rgb="FF1A237E"/>
      </font>
      <fill>
        <patternFill patternType="solid">
          <fgColor indexed="64"/>
          <bgColor rgb="FFE8EAF6"/>
        </patternFill>
      </fill>
    </dxf>
    <dxf>
      <font>
        <color rgb="FF3E2723"/>
      </font>
      <fill>
        <patternFill patternType="solid">
          <fgColor indexed="64"/>
          <bgColor rgb="FFEFEBE9"/>
        </patternFill>
      </fill>
    </dxf>
    <dxf>
      <font>
        <color rgb="FF006064"/>
      </font>
      <fill>
        <patternFill patternType="solid">
          <fgColor indexed="64"/>
          <bgColor rgb="FFE0F7FA"/>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1B5E20"/>
      </font>
      <fill>
        <patternFill patternType="solid">
          <fgColor indexed="64"/>
          <bgColor rgb="FFE8F5E9"/>
        </patternFill>
      </fill>
    </dxf>
    <dxf>
      <font>
        <color rgb="FFB71C1C"/>
      </font>
      <fill>
        <patternFill patternType="solid">
          <fgColor indexed="64"/>
          <bgColor rgb="FFFFEBEE"/>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006064"/>
      </font>
      <fill>
        <patternFill patternType="solid">
          <fgColor indexed="64"/>
          <bgColor rgb="FFE0F7FA"/>
        </patternFill>
      </fill>
    </dxf>
    <dxf>
      <font>
        <color rgb="FF3E2723"/>
      </font>
      <fill>
        <patternFill patternType="solid">
          <fgColor indexed="64"/>
          <bgColor rgb="FFEFEBE9"/>
        </patternFill>
      </fill>
    </dxf>
    <dxf>
      <font>
        <color rgb="FF1A237E"/>
      </font>
      <fill>
        <patternFill patternType="solid">
          <fgColor indexed="64"/>
          <bgColor rgb="FFE8EAF6"/>
        </patternFill>
      </fill>
    </dxf>
    <dxf>
      <font>
        <color rgb="FF880E4F"/>
      </font>
      <fill>
        <patternFill patternType="solid">
          <fgColor indexed="64"/>
          <bgColor rgb="FFFCE4EC"/>
        </patternFill>
      </fill>
    </dxf>
    <dxf>
      <font>
        <color rgb="FF263238"/>
      </font>
      <fill>
        <patternFill patternType="solid">
          <fgColor indexed="64"/>
          <bgColor rgb="FFECEFF1"/>
        </patternFill>
      </fill>
    </dxf>
    <dxf>
      <font>
        <color rgb="FF33691E"/>
      </font>
      <fill>
        <patternFill patternType="solid">
          <fgColor indexed="64"/>
          <bgColor rgb="FFF1F8E9"/>
        </patternFill>
      </fill>
    </dxf>
    <dxf>
      <font>
        <color rgb="FF01579B"/>
      </font>
      <fill>
        <patternFill patternType="solid">
          <fgColor indexed="64"/>
          <bgColor rgb="FFE1F5FE"/>
        </patternFill>
      </fill>
    </dxf>
    <dxf>
      <font>
        <color rgb="FF0D47A1"/>
      </font>
      <fill>
        <patternFill patternType="solid">
          <fgColor indexed="64"/>
          <bgColor rgb="FFE3F2FD"/>
        </patternFill>
      </fill>
    </dxf>
    <dxf>
      <font>
        <color rgb="FF33691E"/>
      </font>
      <fill>
        <patternFill patternType="solid">
          <fgColor indexed="64"/>
          <bgColor rgb="FFF1F8E9"/>
        </patternFill>
      </fill>
    </dxf>
    <dxf>
      <font>
        <color rgb="FF1B5E20"/>
      </font>
      <fill>
        <patternFill patternType="solid">
          <fgColor indexed="64"/>
          <bgColor rgb="FFE8F5E9"/>
        </patternFill>
      </fill>
    </dxf>
    <dxf>
      <font>
        <color rgb="FFB71C1C"/>
      </font>
      <fill>
        <patternFill patternType="solid">
          <fgColor indexed="64"/>
          <bgColor rgb="FFFFEBEE"/>
        </patternFill>
      </fill>
    </dxf>
    <dxf>
      <font>
        <color rgb="FF01579B"/>
      </font>
      <fill>
        <patternFill patternType="solid">
          <fgColor indexed="64"/>
          <bgColor rgb="FFE1F5FE"/>
        </patternFill>
      </fill>
    </dxf>
    <dxf>
      <font>
        <color rgb="FF263238"/>
      </font>
      <fill>
        <patternFill patternType="solid">
          <fgColor indexed="64"/>
          <bgColor rgb="FFECEFF1"/>
        </patternFill>
      </fill>
    </dxf>
    <dxf>
      <font>
        <color rgb="FF880E4F"/>
      </font>
      <fill>
        <patternFill patternType="solid">
          <fgColor indexed="64"/>
          <bgColor rgb="FFFCE4EC"/>
        </patternFill>
      </fill>
    </dxf>
    <dxf>
      <font>
        <color rgb="FF1A237E"/>
      </font>
      <fill>
        <patternFill patternType="solid">
          <fgColor indexed="64"/>
          <bgColor rgb="FFE8EAF6"/>
        </patternFill>
      </fill>
    </dxf>
    <dxf>
      <font>
        <color rgb="FF3E2723"/>
      </font>
      <fill>
        <patternFill patternType="solid">
          <fgColor indexed="64"/>
          <bgColor rgb="FFEFEBE9"/>
        </patternFill>
      </fill>
    </dxf>
    <dxf>
      <font>
        <color rgb="FF006064"/>
      </font>
      <fill>
        <patternFill patternType="solid">
          <fgColor indexed="64"/>
          <bgColor rgb="FFE0F7FA"/>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0D47A1"/>
      </font>
      <fill>
        <patternFill patternType="solid">
          <fgColor indexed="64"/>
          <bgColor rgb="FFE3F2FD"/>
        </patternFill>
      </fill>
    </dxf>
    <dxf>
      <font>
        <color rgb="FF1A237E"/>
      </font>
      <fill>
        <patternFill patternType="solid">
          <fgColor indexed="64"/>
          <bgColor rgb="FFE8EAF6"/>
        </patternFill>
      </fill>
    </dxf>
    <dxf>
      <font>
        <color rgb="FF880E4F"/>
      </font>
      <fill>
        <patternFill patternType="solid">
          <fgColor indexed="64"/>
          <bgColor rgb="FFFCE4EC"/>
        </patternFill>
      </fill>
    </dxf>
    <dxf>
      <font>
        <color rgb="FF263238"/>
      </font>
      <fill>
        <patternFill patternType="solid">
          <fgColor indexed="64"/>
          <bgColor rgb="FFECEFF1"/>
        </patternFill>
      </fill>
    </dxf>
    <dxf>
      <font>
        <color rgb="FF33691E"/>
      </font>
      <fill>
        <patternFill patternType="solid">
          <fgColor indexed="64"/>
          <bgColor rgb="FFF1F8E9"/>
        </patternFill>
      </fill>
    </dxf>
    <dxf>
      <font>
        <color rgb="FF01579B"/>
      </font>
      <fill>
        <patternFill patternType="solid">
          <fgColor indexed="64"/>
          <bgColor rgb="FFE1F5FE"/>
        </patternFill>
      </fill>
    </dxf>
    <dxf>
      <font>
        <color rgb="FF1B5E20"/>
      </font>
      <fill>
        <patternFill patternType="solid">
          <fgColor indexed="64"/>
          <bgColor rgb="FFE8F5E9"/>
        </patternFill>
      </fill>
    </dxf>
    <dxf>
      <font>
        <color rgb="FFB71C1C"/>
      </font>
      <fill>
        <patternFill patternType="solid">
          <fgColor indexed="64"/>
          <bgColor rgb="FFFFEBEE"/>
        </patternFill>
      </fill>
    </dxf>
    <dxf>
      <font>
        <color rgb="FF0D47A1"/>
      </font>
      <fill>
        <patternFill patternType="solid">
          <fgColor indexed="64"/>
          <bgColor rgb="FFE3F2FD"/>
        </patternFill>
      </fill>
    </dxf>
    <dxf>
      <font>
        <color rgb="FF4A148C"/>
      </font>
      <fill>
        <patternFill patternType="solid">
          <fgColor indexed="64"/>
          <bgColor rgb="FFF3E5F5"/>
        </patternFill>
      </fill>
    </dxf>
    <dxf>
      <font>
        <color rgb="FFE65100"/>
      </font>
      <fill>
        <patternFill patternType="solid">
          <fgColor indexed="64"/>
          <bgColor rgb="FFFFF3E0"/>
        </patternFill>
      </fill>
    </dxf>
    <dxf>
      <font>
        <color rgb="FF006064"/>
      </font>
      <fill>
        <patternFill patternType="solid">
          <fgColor indexed="64"/>
          <bgColor rgb="FFE0F7FA"/>
        </patternFill>
      </fill>
    </dxf>
    <dxf>
      <font>
        <color rgb="FF3E2723"/>
      </font>
      <fill>
        <patternFill patternType="solid">
          <fgColor indexed="64"/>
          <bgColor rgb="FFEFEBE9"/>
        </patternFill>
      </fill>
    </dxf>
    <dxf>
      <font>
        <color rgb="FF01579B"/>
      </font>
      <fill>
        <patternFill patternType="solid">
          <fgColor indexed="64"/>
          <bgColor rgb="FFE1F5FE"/>
        </patternFill>
      </fill>
    </dxf>
    <dxf>
      <font>
        <color rgb="FF33691E"/>
      </font>
      <fill>
        <patternFill patternType="solid">
          <fgColor indexed="64"/>
          <bgColor rgb="FFF1F8E9"/>
        </patternFill>
      </fill>
    </dxf>
    <dxf>
      <font>
        <color rgb="FF263238"/>
      </font>
      <fill>
        <patternFill patternType="solid">
          <fgColor indexed="64"/>
          <bgColor rgb="FFECEFF1"/>
        </patternFill>
      </fill>
    </dxf>
    <dxf>
      <font>
        <color rgb="FF880E4F"/>
      </font>
      <fill>
        <patternFill patternType="solid">
          <fgColor indexed="64"/>
          <bgColor rgb="FFFCE4EC"/>
        </patternFill>
      </fill>
    </dxf>
    <dxf>
      <font>
        <color rgb="FF1A237E"/>
      </font>
      <fill>
        <patternFill patternType="solid">
          <fgColor indexed="64"/>
          <bgColor rgb="FFE8EAF6"/>
        </patternFill>
      </fill>
    </dxf>
    <dxf>
      <font>
        <color rgb="FF3E2723"/>
      </font>
      <fill>
        <patternFill patternType="solid">
          <fgColor indexed="64"/>
          <bgColor rgb="FFEFEBE9"/>
        </patternFill>
      </fill>
    </dxf>
    <dxf>
      <font>
        <color rgb="FF006064"/>
      </font>
      <fill>
        <patternFill patternType="solid">
          <fgColor indexed="64"/>
          <bgColor rgb="FFE0F7FA"/>
        </patternFill>
      </fill>
    </dxf>
    <dxf>
      <font>
        <color rgb="FFE65100"/>
      </font>
      <fill>
        <patternFill patternType="solid">
          <fgColor indexed="64"/>
          <bgColor rgb="FFFFF3E0"/>
        </patternFill>
      </fill>
    </dxf>
    <dxf>
      <font>
        <color rgb="FF4A148C"/>
      </font>
      <fill>
        <patternFill patternType="solid">
          <fgColor indexed="64"/>
          <bgColor rgb="FFF3E5F5"/>
        </patternFill>
      </fill>
    </dxf>
    <dxf>
      <font>
        <color rgb="FF0D47A1"/>
      </font>
      <fill>
        <patternFill patternType="solid">
          <fgColor indexed="64"/>
          <bgColor rgb="FFE3F2FD"/>
        </patternFill>
      </fill>
    </dxf>
    <dxf>
      <font>
        <color rgb="FFB71C1C"/>
      </font>
      <fill>
        <patternFill patternType="solid">
          <fgColor indexed="64"/>
          <bgColor rgb="FFFFEBEE"/>
        </patternFill>
      </fill>
    </dxf>
    <dxf>
      <font>
        <color rgb="FF1B5E20"/>
      </font>
      <fill>
        <patternFill patternType="solid">
          <fgColor indexed="64"/>
          <bgColor rgb="FFE8F5E9"/>
        </patternFill>
      </fill>
    </dxf>
    <dxf>
      <font>
        <b/>
        <i val="0"/>
        <color rgb="FF006100"/>
      </font>
      <fill>
        <patternFill patternType="solid">
          <fgColor indexed="64"/>
          <bgColor rgb="FFC6EFCE"/>
        </patternFill>
      </fill>
    </dxf>
    <dxf>
      <font>
        <b/>
        <i val="0"/>
        <color rgb="FF9C0006"/>
      </font>
      <fill>
        <patternFill patternType="solid">
          <fgColor indexed="64"/>
          <bgColor rgb="FFF8CBAD"/>
        </patternFill>
      </fill>
    </dxf>
  </dxfs>
  <tableStyles count="0" defaultTableStyle="TableStyleMedium2" defaultPivotStyle="PivotStyleLight16"/>
  <colors>
    <mruColors>
      <color rgb="FFAD35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xtranet.amue.fr/Users/philippe.fraisse/Downloads/DD_INT_Nacres_01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500004731"/>
    </sheetNames>
    <sheetDataSet>
      <sheetData sheetId="0"/>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7238678-0033-43C7-9042-2F82F316692E}">
  <we:reference id="wa200009404" version="1.0.0.8" store="en-US" storeType="OMEX"/>
  <we:alternateReferences>
    <we:reference id="wa200009404" version="1.0.0.8" store="en-US" storeType="OMEX"/>
  </we:alternateReferences>
  <we:properties>
    <we:property name="claude.fileId" value="&quot;dd33100c-e818-418d-aac8-06f8963eddf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mailto:dafachat@u-pec.fr"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upecnumerique.sharepoint.com/:f:/s/DAF-PRB/IgAJEPpc6b9nT65q3aUZPcTLAZE9Ans3di5CnPABgI-sD40?e=xxLs20" TargetMode="External"/><Relationship Id="rId299" Type="http://schemas.openxmlformats.org/officeDocument/2006/relationships/hyperlink" Target="https://upecnumerique.sharepoint.com/sites/DAF-PRB/documents_contractuels/Forms/AllItems.aspx?RootFolder=/sites%2FDAF%2DPRB%2Fdocuments%5Fcontractuels%2F2%2EMarch%C3%A9s%20acc%C3%A8s%20LIMITE%2F9%2EInstruments%20scientifiques%2F2023PNACHATDVS%2F02%2EDocs%20tech%20%26%20financiers%2F2023PNACHATDVS&amp;View=%7B6F884D63%2DDCF1%2D49B2%2DBCDC%2DBDF571290E5C%7D" TargetMode="External"/><Relationship Id="rId303"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3CELULOGICI%2DADOBE&amp;View=%7B6F884D63%2DDCF1%2D49B2%2DBCDC%2DBDF571290E5C%7D" TargetMode="External"/><Relationship Id="rId21" Type="http://schemas.openxmlformats.org/officeDocument/2006/relationships/hyperlink" Target="https://upecnumerique.sharepoint.com/:f:/s/DAF-PRB/EnOR8qdNm4VCmaBo4UMxUSgBjgbelac5tNhPPXoR2LiYPg?e=lz6cNp" TargetMode="External"/><Relationship Id="rId42"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63" Type="http://schemas.openxmlformats.org/officeDocument/2006/relationships/hyperlink" Target="https://upecnumerique.sharepoint.com/:f:/r/sites/DAF-PRB/documents_contractuels/2.March%C3%A9s%20acc%C3%A8s%20LIMITE/1.Achats%20mutualis%C3%A9s/2023CONVENABES?csf=1&amp;web=1&amp;e=YGdLjr" TargetMode="External"/><Relationship Id="rId84" Type="http://schemas.openxmlformats.org/officeDocument/2006/relationships/hyperlink" Target="https://upecnumerique.sharepoint.com/:f:/r/sites/DAF-PRB/documents_contractuels/1.March%C3%A9s%20ouverts%20%C3%A0%20TOUS/7.Travaux-Maitrise%20d%27%C5%93uvre-%20Coordination/2022PFFOURQUIN?csf=1&amp;web=1&amp;e=Buamhr" TargetMode="External"/><Relationship Id="rId138" Type="http://schemas.openxmlformats.org/officeDocument/2006/relationships/hyperlink" Target="https://upecnumerique.sharepoint.com/:f:/s/DAF-PRB/IgAAIxH25AqYSqKE7_LK5Qt5AXtRbAOC78wMVfb1anBlzUg?e=S1Pjlt" TargetMode="External"/><Relationship Id="rId159"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324"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amp;View=%7B6F884D63%2DDCF1%2D49B2%2DBCDC%2DBDF571290E5C%7D" TargetMode="External"/><Relationship Id="rId345" Type="http://schemas.openxmlformats.org/officeDocument/2006/relationships/hyperlink" Target="mailto:commercial@climascience.com" TargetMode="External"/><Relationship Id="rId170" Type="http://schemas.openxmlformats.org/officeDocument/2006/relationships/hyperlink" Target="https://upecnumerique.sharepoint.com/:f:/r/sites/DAF-PRB/documents_contractuels/2.March%C3%A9s%20acc%C3%A8s%20LIMITE/4.Fonctionnement%20courant/2024PFESPVERTS?csf=1&amp;web=1&amp;e=g9UiqK" TargetMode="External"/><Relationship Id="rId191"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5"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226"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47"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107"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SDECHETS&amp;View=%7B6F884D63%2DDCF1%2D49B2%2DBCDC%2DBDF571290E5C%7D" TargetMode="External"/><Relationship Id="rId268" Type="http://schemas.openxmlformats.org/officeDocument/2006/relationships/hyperlink" Target="https://upecnumerique.sharepoint.com/sites/DAF-PRB/documents_contractuels/Forms/AllItems.aspx?RootFolder=/sites%2FDAF%2DPRB%2Fdocuments%5Fcontractuels%2F2%2EMarch%C3%A9s%20acc%C3%A8s%20LIMITE%2F6%2EServices%20%2DMaintenance%2F2025PFMCESYSSI&amp;View=%7B6F884D63%2DDCF1%2D49B2%2DBCDC%2DBDF571290E5C%7D" TargetMode="External"/><Relationship Id="rId289"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11"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32" Type="http://schemas.openxmlformats.org/officeDocument/2006/relationships/hyperlink" Target="https://upecnumerique.sharepoint.com/:f:/r/sites/DAF-PRB/documents_contractuels/2.March%C3%A9s%20acc%C3%A8s%20LIMITE/7.Travaux%20-%20maitrise%20d%27%C5%93uvre%20-coordination/2021PFTVXIMONB?csf=1&amp;web=1&amp;e=kjRS7f" TargetMode="External"/><Relationship Id="rId53" Type="http://schemas.openxmlformats.org/officeDocument/2006/relationships/hyperlink" Target="https://upecnumerique.sharepoint.com/:f:/r/sites/DAF-PRB/documents_contractuels/2.March%C3%A9s%20acc%C3%A8s%20LIMITE/4.Fonctionnement%20courant/2024PFESPVERTS?csf=1&amp;web=1&amp;e=g9UiqK" TargetMode="External"/><Relationship Id="rId74" Type="http://schemas.openxmlformats.org/officeDocument/2006/relationships/hyperlink" Target="https://upecnumerique.sharepoint.com/:f:/r/sites/DAF-PRB/documents_contractuels/2.March%C3%A9s%20acc%C3%A8s%20LIMITE/2.Prestations%20d%27accompagnement-Conseil/2022PAMNERASME?csf=1&amp;web=1&amp;e=cU5dNz" TargetMode="External"/><Relationship Id="rId128" Type="http://schemas.openxmlformats.org/officeDocument/2006/relationships/hyperlink" Target="https://upecnumerique.sharepoint.com/:f:/s/DAF-PRB/IgDiVmgdxeOjSaQt_DUByBC2AcLfwfdJdJFyCldvx2fm5Qg?e=ybIdKT" TargetMode="External"/><Relationship Id="rId149" Type="http://schemas.openxmlformats.org/officeDocument/2006/relationships/hyperlink" Target="https://upecnumerique.sharepoint.com/:f:/s/DAF-PRB/IgCZifpbiCUVSohinYRUrY1SATHJ_C7xchsn4S7yNtc0AYk?e=77Z6Kx" TargetMode="External"/><Relationship Id="rId314" Type="http://schemas.openxmlformats.org/officeDocument/2006/relationships/hyperlink" Targe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TargetMode="External"/><Relationship Id="rId335" Type="http://schemas.openxmlformats.org/officeDocument/2006/relationships/hyperlink" Target="https://upecnumerique.sharepoint.com/:f:/s/DAF-PRB/IgCHYs3q2kRwSrwdAgmFidl4ATttRTd_dayc0gUqEOH63io?e=OiUPFw" TargetMode="External"/><Relationship Id="rId5" Type="http://schemas.openxmlformats.org/officeDocument/2006/relationships/hyperlink" Target="mailto:info@immersion.fr%20%20-%20%2005%2057%2054%2017%2001%20%20-%20%2005%2057%2054%2017%2000" TargetMode="External"/><Relationship Id="rId95" Type="http://schemas.openxmlformats.org/officeDocument/2006/relationships/hyperlink" Target="https://upecnumerique.sharepoint.com/:f:/r/sites/DAF-PRB/documents_contractuels/2.March%C3%A9s%20acc%C3%A8s%20LIMITE/5.Informatiques-bureatiques/2022PFTELECOMM?csf=1&amp;web=1&amp;e=IUEsy3" TargetMode="External"/><Relationship Id="rId160"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181" Type="http://schemas.openxmlformats.org/officeDocument/2006/relationships/hyperlink" Target="https://upecnumerique.sharepoint.com/sites/DAF-PRB/documents_contractuels/Forms/AllItems.aspx?RootFolder=/sites%2FDAF%2DPRB%2Fdocuments%5Fcontractuels%2F1%2EMarch%C3%A9s%20ouverts%20%C3%A0%20TOUS%2F4%2EFonctionnement%20Courant%2F2018PFCOPIEURS&amp;View=%7B6F884D63%2DDCF1%2D49B2%2DBCDC%2DBDF571290E5C%7D" TargetMode="External"/><Relationship Id="rId216" Type="http://schemas.openxmlformats.org/officeDocument/2006/relationships/hyperlink" Target="https://upecnumerique.sharepoint.com/sites/DAF-PRB/documents_contractuels/Forms/AllItems.aspx?RootFolder=/sites%2FDAF%2DPRB%2Fdocuments%5Fcontractuels%2F1%2EMarch%C3%A9s%20ouverts%20%C3%A0%20TOUS%2F1%2E%20Achats%20Mutualis%C3%A9s%2FRESAH%2F2023ACHATRESA1&amp;View=%7B6F884D63%2DDCF1%2D49B2%2DBCDC%2DBDF571290E5C%7D" TargetMode="External"/><Relationship Id="rId237"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FOURQUIN&amp;View=%7B6F884D63%2DDCF1%2D49B2%2DBCDC%2DBDF571290E5C%7D" TargetMode="External"/><Relationship Id="rId258"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 TargetMode="External"/><Relationship Id="rId279" Type="http://schemas.openxmlformats.org/officeDocument/2006/relationships/hyperlink" Target="https://upecnumerique.sharepoint.com/sites/DAF-PRB/documents_contractuels/Forms/AllItems.aspx?RootFolder=/sites%2FDAF%2DPRB%2Fdocuments%5Fcontractuels%2F2%2EMarch%C3%A9s%20acc%C3%A8s%20LIMITE%2F10%2ECellule%20nationale%20logicielle%20%2DCNL%2F2025MSLOGMSOFT&amp;View=%7B6F884D63%2DDCF1%2D49B2%2DBCDC%2DBDF571290E5C%7D" TargetMode="External"/><Relationship Id="rId22" Type="http://schemas.openxmlformats.org/officeDocument/2006/relationships/hyperlink" Target="https://upecnumerique.sharepoint.com/:f:/s/DAF-PRB/EnOR8qdNm4VCmaBo4UMxUSgBjgbelac5tNhPPXoR2LiYPg?e=lz6cNp" TargetMode="External"/><Relationship Id="rId43"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64" Type="http://schemas.openxmlformats.org/officeDocument/2006/relationships/hyperlink" Target="https://upecnumerique.sharepoint.com/:f:/r/sites/DAF-PRB/documents_contractuels/2.March%C3%A9s%20acc%C3%A8s%20LIMITE/1.Achats%20mutualis%C3%A9s/2023CONVENABES?csf=1&amp;web=1&amp;e=YGdLjr" TargetMode="External"/><Relationship Id="rId118" Type="http://schemas.openxmlformats.org/officeDocument/2006/relationships/hyperlink" Target="https://upecnumerique.sharepoint.com/:f:/s/DAF-PRB/IgA4p4tLpDGzRIMm86ci4-YgARq2kmmg3hlnABKFRH6Of2E?e=cWtvKl" TargetMode="External"/><Relationship Id="rId139" Type="http://schemas.openxmlformats.org/officeDocument/2006/relationships/hyperlink" Target="https://upecnumerique.sharepoint.com/:f:/s/DAF-PRB/IgDB8LOX07AtSr18CfmeKIboAdnN95i9ygX6PRcCYeva2lE?e=lWI9El" TargetMode="External"/><Relationship Id="rId290"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4"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3CELULOGICI%2DADOBE&amp;View=%7B6F884D63%2DDCF1%2D49B2%2DBCDC%2DBDF571290E5C%7D" TargetMode="External"/><Relationship Id="rId325"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amp;View=%7B6F884D63%2DDCF1%2D49B2%2DBCDC%2DBDF571290E5C%7D" TargetMode="External"/><Relationship Id="rId346" Type="http://schemas.openxmlformats.org/officeDocument/2006/relationships/hyperlink" Target="https://upecnumerique.sharepoint.com/:f:/s/DAF-PRB/IgCo0maSKoV2RLVPTjhosKtXAWYR0qE4XN54fC-BnbAoaSc?e=bDHcEM" TargetMode="External"/><Relationship Id="rId85" Type="http://schemas.openxmlformats.org/officeDocument/2006/relationships/hyperlink" Target="https://upecnumerique.sharepoint.com/:f:/r/sites/DAF-PRB/documents_contractuels/2.March%C3%A9s%20acc%C3%A8s%20LIMITE/9.Instruments%20scientifiques/2022PNMAINQTOF?csf=1&amp;web=1&amp;e=Emt0Q4" TargetMode="External"/><Relationship Id="rId150" Type="http://schemas.openxmlformats.org/officeDocument/2006/relationships/hyperlink" Target="https://upecnumerique.sharepoint.com/:f:/s/DAF-PRB/IgBm7iBkbpI5T5UR6lKhkpsnARO5nUCggK9RAGPDxSVMooQ?e=kdocQX" TargetMode="External"/><Relationship Id="rId171" Type="http://schemas.openxmlformats.org/officeDocument/2006/relationships/hyperlink" Target="https://www.ugap.fr/" TargetMode="External"/><Relationship Id="rId192"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6"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227"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48"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269" Type="http://schemas.openxmlformats.org/officeDocument/2006/relationships/hyperlink" Target="https://upecnumerique.sharepoint.com/sites/DAF-PRB/documents_contractuels/Forms/AllItems.aspx?RootFolder=/sites%2FDAF%2DPRB%2Fdocuments%5Fcontractuels%2F2%2EMarch%C3%A9s%20acc%C3%A8s%20LIMITE%2F6%2EServices%20%2DMaintenance%2F2025PFMCESYSSI&amp;View=%7B6F884D63%2DDCF1%2D49B2%2DBCDC%2DBDF571290E5C%7D" TargetMode="External"/><Relationship Id="rId12"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33" Type="http://schemas.openxmlformats.org/officeDocument/2006/relationships/hyperlink" Target="https://upecnumerique.sharepoint.com/:f:/r/sites/DAF-PRB/documents_contractuels/2.March%C3%A9s%20acc%C3%A8s%20LIMITE/5.Informatiques-bureatiques/2022PFMCEPHTBT?csf=1&amp;web=1&amp;e=iqe4lC" TargetMode="External"/><Relationship Id="rId108"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 TargetMode="External"/><Relationship Id="rId129" Type="http://schemas.openxmlformats.org/officeDocument/2006/relationships/hyperlink" Target="https://upecnumerique.sharepoint.com/:f:/s/DAF-PRB/IgDiVmgdxeOjSaQt_DUByBC2AcLfwfdJdJFyCldvx2fm5Qg?e=ybIdKT" TargetMode="External"/><Relationship Id="rId280" Type="http://schemas.openxmlformats.org/officeDocument/2006/relationships/hyperlink" Target="https://upecnumerique.sharepoint.com/sites/DAF-PRB/documents_contractuels/Forms/AllItems.aspx?RootFolder=/sites%2FDAF%2DPRB%2Fdocuments%5Fcontractuels%2F2%2EMarch%C3%A9s%20acc%C3%A8s%20LIMITE%2F10%2ECellule%20nationale%20logicielle%20%2DCNL%2F2025MSLOGMSOFT&amp;View=%7B6F884D63%2DDCF1%2D49B2%2DBCDC%2DBDF571290E5C%7D" TargetMode="External"/><Relationship Id="rId315" Type="http://schemas.openxmlformats.org/officeDocument/2006/relationships/hyperlink" Targe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TargetMode="External"/><Relationship Id="rId336" Type="http://schemas.openxmlformats.org/officeDocument/2006/relationships/hyperlink" Target="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 TargetMode="External"/><Relationship Id="rId54" Type="http://schemas.openxmlformats.org/officeDocument/2006/relationships/hyperlink" Target="https://upecnumerique.sharepoint.com/:f:/r/sites/DAF-PRB/documents_contractuels/2.March%C3%A9s%20acc%C3%A8s%20LIMITE/6.Services%20-Maintenance/2024PNPCORMSE?csf=1&amp;web=1&amp;e=eEYrtz" TargetMode="External"/><Relationship Id="rId75" Type="http://schemas.openxmlformats.org/officeDocument/2006/relationships/hyperlink" Target="https://upecnumerique.sharepoint.com/:f:/r/sites/DAF-PRB/documents_contractuels/2.March%C3%A9s%20acc%C3%A8s%20LIMITE/2.Prestations%20d%27accompagnement-Conseil/2022PAMNERASME?csf=1&amp;web=1&amp;e=cU5dNz" TargetMode="External"/><Relationship Id="rId96" Type="http://schemas.openxmlformats.org/officeDocument/2006/relationships/hyperlink" Target="https://upecnumerique.sharepoint.com/:f:/r/sites/DAF-PRB/documents_contractuels/2.March%C3%A9s%20acc%C3%A8s%20LIMITE/5.Informatiques-bureatiques/2022PFTELECOMM?csf=1&amp;web=1&amp;e=IUEsy5" TargetMode="External"/><Relationship Id="rId140" Type="http://schemas.openxmlformats.org/officeDocument/2006/relationships/hyperlink" Target="https://upecnumerique.sharepoint.com/:f:/s/DAF-PRB/IgDB8LOX07AtSr18CfmeKIboAdnN95i9ygX6PRcCYeva2lE?e=lWI9El" TargetMode="External"/><Relationship Id="rId161"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182" Type="http://schemas.openxmlformats.org/officeDocument/2006/relationships/hyperlink" Target="https://upecnumerique.sharepoint.com/sites/DAF-PRB/documents_contractuels/Forms/AllItems.aspx?RootFolder=/sites%2FDAF%2DPRB%2Fdocuments%5Fcontractuels%2F1%2EMarch%C3%A9s%20ouverts%20%C3%A0%20TOUS%2F4%2EFonctionnement%20Courant%2F2019PFMISSIONS&amp;View=%7B6F884D63%2DDCF1%2D49B2%2DBCDC%2DBDF571290E5C%7D" TargetMode="External"/><Relationship Id="rId217"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6" Type="http://schemas.openxmlformats.org/officeDocument/2006/relationships/hyperlink" Target="mailto:sales@wimi.pro%20-%2001%2076%2044%2001%2097" TargetMode="External"/><Relationship Id="rId238"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MCEASCEN&amp;View=%7B6F884D63%2DDCF1%2D49B2%2DBCDC%2DBDF571290E5C%7D" TargetMode="External"/><Relationship Id="rId259"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 TargetMode="External"/><Relationship Id="rId23"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119" Type="http://schemas.openxmlformats.org/officeDocument/2006/relationships/hyperlink" Target="https://upecnumerique.sharepoint.com/:f:/s/DAF-PRB/IgCWYFyQQuElQ7iWj39LoDTjAdYrxQ5706vVxxLOtvscmMY?e=jfTUDx" TargetMode="External"/><Relationship Id="rId270"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3PFAUTOCOMM&amp;View=%7B6F884D63%2DDCF1%2D49B2%2DBCDC%2DBDF571290E5C%7D" TargetMode="External"/><Relationship Id="rId291"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5"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3CELULOGICI%2DADOBE&amp;View=%7B6F884D63%2DDCF1%2D49B2%2DBCDC%2DBDF571290E5C%7D" TargetMode="External"/><Relationship Id="rId326" Type="http://schemas.openxmlformats.org/officeDocument/2006/relationships/hyperlink" Target="https://upecnumerique.sharepoint.com/sites/DAF-PRB/documents_contractuels/Forms/AllItems.aspx?RootFolder=/sites%2FDAF%2DPRB%2Fdocuments%5Fcontractuels%2F1%2EMarch%C3%A9s%20ouverts%20%C3%A0%20TOUS%2F1%2E%20Achats%20Mutualis%C3%A9s%2FUGAP&amp;View=%7B6F884D63%2DDCF1%2D49B2%2DBCDC%2DBDF571290E5C%7D" TargetMode="External"/><Relationship Id="rId347" Type="http://schemas.openxmlformats.org/officeDocument/2006/relationships/hyperlink" Target="https://upecnumerique.sharepoint.com/sites/DAF-PRB/documents_contractuels/Forms/AllItems.aspx?id=%2Fsites%2FDAF%2DPRB%2Fdocuments%5Fcontractuels%2F2%2EMarch%C3%A9s%20acc%C3%A8s%20LIMITE%2F2%2EPrestations%20d%27accompagnement%2DConseil%2F2026PFPROGJAC1&amp;p=true&amp;ga=1" TargetMode="External"/><Relationship Id="rId44"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65" Type="http://schemas.openxmlformats.org/officeDocument/2006/relationships/hyperlink" Target="https://upecnumerique.sharepoint.com/:f:/r/sites/DAF-PRB/documents_contractuels/2.March%C3%A9s%20acc%C3%A8s%20LIMITE/6.Services%20-Maintenance/2024PAINVPHYIM?csf=1&amp;web=1&amp;e=IfQ8Xd" TargetMode="External"/><Relationship Id="rId86" Type="http://schemas.openxmlformats.org/officeDocument/2006/relationships/hyperlink" Target="https://upecnumerique.sharepoint.com/:f:/r/sites/DAF-PRB/documents_contractuels/2.March%C3%A9s%20acc%C3%A8s%20LIMITE/7.Travaux%20-%20maitrise%20d%27%C5%93uvre%20-coordination/2020PAMCEONDUL?csf=1&amp;web=1&amp;e=cfqHkt" TargetMode="External"/><Relationship Id="rId130" Type="http://schemas.openxmlformats.org/officeDocument/2006/relationships/hyperlink" Target="https://upecnumerique.sharepoint.com/:f:/s/DAF-PRB/IgCmYqwK8Z2RQI09VIbIgpdZASXplbrEPaJiy--7NsW6_Hs?e=tKbLKI" TargetMode="External"/><Relationship Id="rId151" Type="http://schemas.openxmlformats.org/officeDocument/2006/relationships/hyperlink" Target="https://upecnumerique.sharepoint.com/:f:/s/DAF-PRB/IgBm7iBkbpI5T5UR6lKhkpsnARO5nUCggK9RAGPDxSVMooQ?e=kdocQX" TargetMode="External"/><Relationship Id="rId172" Type="http://schemas.openxmlformats.org/officeDocument/2006/relationships/hyperlink" Target="https://www.ugap.fr/" TargetMode="External"/><Relationship Id="rId193"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7"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228"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49"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13"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109" Type="http://schemas.openxmlformats.org/officeDocument/2006/relationships/hyperlink" Target="https://upecnumerique.sharepoint.com/:f:/s/DAF-PRB/IgDNQp2DP8pDTaHXG-855OsWATp0xZ3uwE2NuU0ahuruKpI?e=gJaq1f" TargetMode="External"/><Relationship Id="rId260"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81" Type="http://schemas.openxmlformats.org/officeDocument/2006/relationships/hyperlink" Target="https://upecnumerique.sharepoint.com/sites/DAF-PRB/documents_contractuels/Forms/AllItems.aspx?RootFolder=/sites%2FDAF%2DPRB%2Fdocuments%5Fcontractuels%2F2%2EMarch%C3%A9s%20acc%C3%A8s%20LIMITE%2F10%2ECellule%20nationale%20logicielle%20%2DCNL%2F2025MSLOGREDHA&amp;View=%7B6F884D63%2DDCF1%2D49B2%2DBCDC%2DBDF571290E5C%7D" TargetMode="External"/><Relationship Id="rId316" Type="http://schemas.openxmlformats.org/officeDocument/2006/relationships/hyperlink" Targe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TargetMode="External"/><Relationship Id="rId337" Type="http://schemas.openxmlformats.org/officeDocument/2006/relationships/hyperlink" Target="mailto:mlhuillier@poiema-paris.fr" TargetMode="External"/><Relationship Id="rId34" Type="http://schemas.openxmlformats.org/officeDocument/2006/relationships/hyperlink" Target="https://upecnumerique.sharepoint.com/:f:/r/sites/DAF-PRB/documents_contractuels/2.March%C3%A9s%20acc%C3%A8s%20LIMITE/5.Informatiques-bureatiques/2022PFMCEPHTBT?csf=1&amp;web=1&amp;e=iqe4lC" TargetMode="External"/><Relationship Id="rId55" Type="http://schemas.openxmlformats.org/officeDocument/2006/relationships/hyperlink" Target="https://upecnumerique.sharepoint.com/:f:/s/DAF-PRB/IgDFJsHM7K7TQqEeP_ki2G8tAcow7PgLeQRXHvlIBNlDLF4?e=jimHza" TargetMode="External"/><Relationship Id="rId76" Type="http://schemas.openxmlformats.org/officeDocument/2006/relationships/hyperlink" Target="https://upecnumerique.sharepoint.com/:f:/r/sites/DAF-PRB/documents_contractuels/2.March%C3%A9s%20acc%C3%A8s%20LIMITE/2.Prestations%20d%27accompagnement-Conseil/2023MSCERTIFAC?csf=1&amp;web=1&amp;e=z9RdDv" TargetMode="External"/><Relationship Id="rId97" Type="http://schemas.openxmlformats.org/officeDocument/2006/relationships/hyperlink" Target="https://upecnumerique.sharepoint.com/:f:/r/sites/DAF-PRB/documents_contractuels/2.March%C3%A9s%20acc%C3%A8s%20LIMITE/5.Informatiques-bureatiques/2022PFTELECOMM?csf=1&amp;web=1&amp;e=IUEsy4" TargetMode="External"/><Relationship Id="rId120" Type="http://schemas.openxmlformats.org/officeDocument/2006/relationships/hyperlink" Target="https://upecnumerique.sharepoint.com/:f:/r/sites/DAF-PRB/documents_contractuels/2.March%C3%A9s%20acc%C3%A8s%20LIMITE/1.Achats%20mutualis%C3%A9s/2023ACHATISAMU-%20Accord-cadre%20AMUE-CNRS-voir%20PAP?csf=1&amp;web=1&amp;e=YMD7EI" TargetMode="External"/><Relationship Id="rId141" Type="http://schemas.openxmlformats.org/officeDocument/2006/relationships/hyperlink" Target="https://upecnumerique.sharepoint.com/:f:/s/DAF-PRB/IgDB8LOX07AtSr18CfmeKIboAdnN95i9ygX6PRcCYeva2lE?e=lWI9El" TargetMode="External"/><Relationship Id="rId7" Type="http://schemas.openxmlformats.org/officeDocument/2006/relationships/hyperlink" Target="mailto:kkadhi@cfigroupe.com--0170949115--0170949158" TargetMode="External"/><Relationship Id="rId162"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183"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218"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239"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SDECHETS&amp;View=%7B6F884D63%2DDCF1%2D49B2%2DBCDC%2DBDF571290E5C%7D" TargetMode="External"/><Relationship Id="rId250"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271"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2"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6" Type="http://schemas.openxmlformats.org/officeDocument/2006/relationships/hyperlink" Target="https://upecnumerique.sharepoint.com/sites/DAF-PRB/documents_contractuels/Forms/AllItems.aspx?RootFolder=/sites%2FDAF%2DPRB%2Fdocuments%5Fcontractuels%2F2%2EMarch%C3%A9s%20acc%C3%A8s%20LIMITE%2F1%2EAchats%20mutualis%C3%A9s%2FElectricit%C3%A9%202020%2D2023&amp;View=%7B6F884D63%2DDCF1%2D49B2%2DBCDC%2DBDF571290E5C%7D" TargetMode="External"/><Relationship Id="rId24" Type="http://schemas.openxmlformats.org/officeDocument/2006/relationships/hyperlink" Target="https://upecnumerique.sharepoint.com/:f:/r/sites/DAF-PRB/documents_contractuels/2.March%C3%A9s%20acc%C3%A8s%20LIMITE/3.%20Traiteur%20%26%20alimentaire/2024PFFDENREES?csf=1&amp;web=1&amp;e=ZVsgZw" TargetMode="External"/><Relationship Id="rId45" Type="http://schemas.openxmlformats.org/officeDocument/2006/relationships/hyperlink" Target="https://upecnumerique.sharepoint.com/:f:/r/sites/DAF-PRB/documents_contractuels/2.March%C3%A9s%20acc%C3%A8s%20LIMITE/6.Services%20-Maintenance/2023PFNTCAMPUS?csf=1&amp;web=1&amp;e=3iKGxw" TargetMode="External"/><Relationship Id="rId66" Type="http://schemas.openxmlformats.org/officeDocument/2006/relationships/hyperlink" Target="https://www.ugap.fr/" TargetMode="External"/><Relationship Id="rId87" Type="http://schemas.openxmlformats.org/officeDocument/2006/relationships/hyperlink" Target="https://upecnumerique.sharepoint.com/:f:/r/sites/DAF-PRB/documents_contractuels/2.March%C3%A9s%20acc%C3%A8s%20LIMITE/7.Travaux%20-%20maitrise%20d%27%C5%93uvre%20-coordination/2020PAMCEONDUL?csf=1&amp;web=1&amp;e=cfqHkt" TargetMode="External"/><Relationship Id="rId110" Type="http://schemas.openxmlformats.org/officeDocument/2006/relationships/hyperlink" Target="https://upecnumerique.sharepoint.com/:f:/s/DAF-PRB/IgDZcC3xkUFvT552yfRf2SW9ASYNj8SE5rYqCApqoWxRyR0?e=5Bpftt" TargetMode="External"/><Relationship Id="rId131" Type="http://schemas.openxmlformats.org/officeDocument/2006/relationships/hyperlink" Target="https://upecnumerique.sharepoint.com/:f:/s/DAF-PRB/IgCmYqwK8Z2RQI09VIbIgpdZASXplbrEPaJiy--7NsW6_Hs?e=tKbLKI" TargetMode="External"/><Relationship Id="rId327" Type="http://schemas.openxmlformats.org/officeDocument/2006/relationships/hyperlink" Target="https://upecnumerique.sharepoint.com/sites/DAF-PRB/documents_contractuels/Forms/AllItems.aspx?id=%2Fsites%2FDAF%2DPRB%2Fdocuments%5Fcontractuels%2F1%2EMarch%C3%A9s%20ouverts%20%C3%A0%20TOUS%2F4%2EFonctionnement%20Courant%2F2021PFFOURBURO%2DLot1&amp;viewid=6f884d63%2Ddcf1%2D49b2%2Dbcdc%2Dbdf571290e5c" TargetMode="External"/><Relationship Id="rId348" Type="http://schemas.openxmlformats.org/officeDocument/2006/relationships/hyperlink" Target="mailto:contact@issinox.fr" TargetMode="External"/><Relationship Id="rId152" Type="http://schemas.openxmlformats.org/officeDocument/2006/relationships/hyperlink" Target="https://upecnumerique.sharepoint.com/:f:/s/DAF-PRB/IgBm7iBkbpI5T5UR6lKhkpsnARO5nUCggK9RAGPDxSVMooQ?e=kdocQX" TargetMode="External"/><Relationship Id="rId173" Type="http://schemas.openxmlformats.org/officeDocument/2006/relationships/hyperlink" Target="https://upecnumerique.sharepoint.com/:f:/r/sites/DAF-PRB/documents_contractuels/2.March%C3%A9s%20acc%C3%A8s%20LIMITE/9.Instruments%20scientifiques/2023PNCYTOMVRI?csf=1&amp;web=1&amp;e=PPfDuZ" TargetMode="External"/><Relationship Id="rId194"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8"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HMBRB&amp;View=%7B6F884D63%2DDCF1%2D49B2%2DBCDC%2DBDF571290E5C%7D" TargetMode="External"/><Relationship Id="rId229"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40"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SDECHETS&amp;View=%7B6F884D63%2DDCF1%2D49B2%2DBCDC%2DBDF571290E5C%7D" TargetMode="External"/><Relationship Id="rId261"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TargetMode="External"/><Relationship Id="rId14" Type="http://schemas.openxmlformats.org/officeDocument/2006/relationships/hyperlink" Target="https://upecnumerique.sharepoint.com/:f:/r/sites/DAF-PRB/documents_contractuels/2.March%C3%A9s%20acc%C3%A8s%20LIMITE/1.Achats%20mutualis%C3%A9s/2023ACHATISAMU-%20Accord-cadre%20AMUE-CNRS-voir%20PAP?csf=1&amp;web=1&amp;e=YMD7EI" TargetMode="External"/><Relationship Id="rId35" Type="http://schemas.openxmlformats.org/officeDocument/2006/relationships/hyperlink" Target="https://upecnumerique.sharepoint.com/:f:/r/sites/DAF-PRB/documents_contractuels/2.March%C3%A9s%20acc%C3%A8s%20LIMITE/5.Informatiques-bureatiques/2022PFMCEPHTBT?csf=1&amp;web=1&amp;e=iqe4lC" TargetMode="External"/><Relationship Id="rId56" Type="http://schemas.openxmlformats.org/officeDocument/2006/relationships/hyperlink" Target="https://upecnumerique.sharepoint.com/:f:/s/DAF-PRB/IgDFJsHM7K7TQqEeP_ki2G8tAcow7PgLeQRXHvlIBNlDLF4?e=jimHza" TargetMode="External"/><Relationship Id="rId77" Type="http://schemas.openxmlformats.org/officeDocument/2006/relationships/hyperlink" Target="https://upecnumerique.sharepoint.com/:f:/r/sites/DAF-PRB/documents_contractuels/2.March%C3%A9s%20acc%C3%A8s%20LIMITE/2.Prestations%20d%27accompagnement-Conseil/2022PAORGSANTE?csf=1&amp;web=1&amp;e=3m35i4" TargetMode="External"/><Relationship Id="rId100" Type="http://schemas.openxmlformats.org/officeDocument/2006/relationships/hyperlink" Target="https://upecnumerique.sharepoint.com/:f:/r/sites/DAF-PRB/documents_contractuels/2.March%C3%A9s%20acc%C3%A8s%20LIMITE/9.Instruments%20scientifiques/2024PNPRAMMIC2?csf=1&amp;web=1&amp;e=OStqFN" TargetMode="External"/><Relationship Id="rId282" Type="http://schemas.openxmlformats.org/officeDocument/2006/relationships/hyperlink" Target="https://upecnumerique.sharepoint.com/sites/DAF-PRB/documents_contractuels/Forms/AllItems.aspx?RootFolder=/sites%2FDAF%2DPRB%2Fdocuments%5Fcontractuels%2F2%2EMarch%C3%A9s%20acc%C3%A8s%20LIMITE%2F6%2EServices%20%2DMaintenance%2F2024PAVIDEOSAN&amp;View=%7B6F884D63%2DDCF1%2D49B2%2DBCDC%2DBDF571290E5C%7D" TargetMode="External"/><Relationship Id="rId317" Type="http://schemas.openxmlformats.org/officeDocument/2006/relationships/hyperlink" Targe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TargetMode="External"/><Relationship Id="rId338" Type="http://schemas.openxmlformats.org/officeDocument/2006/relationships/hyperlink" Target="mailto:jonathan.pepe@ymail.com" TargetMode="External"/><Relationship Id="rId8"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98" Type="http://schemas.openxmlformats.org/officeDocument/2006/relationships/hyperlink" Target="https://upecnumerique.sharepoint.com/:f:/r/sites/DAF-PRB/documents_contractuels/2.March%C3%A9s%20acc%C3%A8s%20LIMITE/5.Informatiques-bureatiques/2022PFTELECOMM?csf=1&amp;web=1&amp;e=IUEsy6" TargetMode="External"/><Relationship Id="rId121" Type="http://schemas.openxmlformats.org/officeDocument/2006/relationships/hyperlink" Target="https://upecnumerique.sharepoint.com/:f:/r/sites/DAF-PRB/documents_contractuels/2.March%C3%A9s%20acc%C3%A8s%20LIMITE/1.Achats%20mutualis%C3%A9s/2023ACHATISAMU-%20Accord-cadre%20AMUE-CNRS-voir%20PAP?csf=1&amp;web=1&amp;e=YMD7EI" TargetMode="External"/><Relationship Id="rId142" Type="http://schemas.openxmlformats.org/officeDocument/2006/relationships/hyperlink" Target="https://upecnumerique.sharepoint.com/:f:/s/DAF-PRB/IgDB8LOX07AtSr18CfmeKIboAdnN95i9ygX6PRcCYeva2lE?e=lWI9El" TargetMode="External"/><Relationship Id="rId163"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184"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219"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230"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51"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25" Type="http://schemas.openxmlformats.org/officeDocument/2006/relationships/hyperlink" Target="https://upecnumerique.sharepoint.com/:f:/r/sites/DAF-PRB/documents_contractuels/2.March%C3%A9s%20acc%C3%A8s%20LIMITE/3.%20Traiteur%20%26%20alimentaire/2024PFFDENREES?csf=1&amp;web=1&amp;e=ZVsgZw" TargetMode="External"/><Relationship Id="rId46" Type="http://schemas.openxmlformats.org/officeDocument/2006/relationships/hyperlink" Target="https://upecnumerique.sharepoint.com/:f:/r/sites/DAF-PRB/documents_contractuels/2.March%C3%A9s%20acc%C3%A8s%20LIMITE/6.Services%20-Maintenance/2023PFNTCAMPUS?csf=1&amp;web=1&amp;e=3iKGxw" TargetMode="External"/><Relationship Id="rId67" Type="http://schemas.openxmlformats.org/officeDocument/2006/relationships/hyperlink" Target="https://www.ugap.fr/" TargetMode="External"/><Relationship Id="rId272"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3"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7" Type="http://schemas.openxmlformats.org/officeDocument/2006/relationships/hyperlink" Target="https://upecnumerique.sharepoint.com/sites/DAF-PRB/documents_contractuels/Forms/AllItems.aspx?RootFolder=/sites%2FDAF%2DPRB%2Fdocuments%5Fcontractuels%2F2%2EMarch%C3%A9s%20acc%C3%A8s%20LIMITE%2F1%2EAchats%20mutualis%C3%A9s%2FElectricit%C3%A9%202020%2D2023&amp;View=%7B6F884D63%2DDCF1%2D49B2%2DBCDC%2DBDF571290E5C%7D" TargetMode="External"/><Relationship Id="rId328" Type="http://schemas.openxmlformats.org/officeDocument/2006/relationships/hyperlink" Target="https://upecnumerique.sharepoint.com/:f:/s/DAF-PRB/IgCXH6UkpD79RLMvqJMlQwNkAU_mNhL_G0IGAoXqtmNpcyM?e=wyICOI" TargetMode="External"/><Relationship Id="rId349" Type="http://schemas.openxmlformats.org/officeDocument/2006/relationships/hyperlink" Target="https://upecnumerique.sharepoint.com/:f:/s/DAF-PRB/IgAH7hffLMZxSqaHNOu_sPmJAf00AWgHyzZUZNpRIP7lv4I?e=pqEYRw" TargetMode="External"/><Relationship Id="rId20" Type="http://schemas.openxmlformats.org/officeDocument/2006/relationships/hyperlink" Target="https://upecnumerique.sharepoint.com/:f:/s/DAF-PRB/EnOR8qdNm4VCmaBo4UMxUSgBjgbelac5tNhPPXoR2LiYPg?e=lz6cNp" TargetMode="External"/><Relationship Id="rId41"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62" Type="http://schemas.openxmlformats.org/officeDocument/2006/relationships/hyperlink" Target="https://www.ugap.fr/" TargetMode="External"/><Relationship Id="rId83" Type="http://schemas.openxmlformats.org/officeDocument/2006/relationships/hyperlink" Target="https://upecnumerique.sharepoint.com/:f:/r/sites/DAF-PRB/documents_contractuels/1.March%C3%A9s%20ouverts%20%C3%A0%20TOUS/7.Travaux-Maitrise%20d%27%C5%93uvre-%20Coordination/2022PFFOURQUIN?csf=1&amp;web=1&amp;e=Buamhr" TargetMode="External"/><Relationship Id="rId88" Type="http://schemas.openxmlformats.org/officeDocument/2006/relationships/hyperlink" Target="https://upecnumerique.sharepoint.com/:f:/r/sites/DAF-PRB/documents_contractuels/2.March%C3%A9s%20acc%C3%A8s%20LIMITE/7.Travaux%20-%20maitrise%20d%27%C5%93uvre%20-coordination/2020PAMCEONDUL?csf=1&amp;web=1&amp;e=cfqHkt" TargetMode="External"/><Relationship Id="rId111" Type="http://schemas.openxmlformats.org/officeDocument/2006/relationships/hyperlink" Target="https://upecnumerique.sharepoint.com/:f:/s/DAF-PRB/IgBUdH7wHxZCS7RbMGKTC7J7AdKcXBz6KvArnY7yZnFcuyw?e=cYPmDt" TargetMode="External"/><Relationship Id="rId132" Type="http://schemas.openxmlformats.org/officeDocument/2006/relationships/hyperlink" Target="https://upecnumerique.sharepoint.com/:f:/s/DAF-PRB/IgBzvD_YblKYQ76S4AHJvXZnAYwX-19VjM1AQ1hDP_K_9QE?e=UcqZmg" TargetMode="External"/><Relationship Id="rId153" Type="http://schemas.openxmlformats.org/officeDocument/2006/relationships/hyperlink" Target="https://upecnumerique.sharepoint.com/:f:/s/DAF-PRB/IgCV2eun5lPTRrfeGEk-2DtNAZilrmqLCeSQ2ftt-aOnDws?e=OSfrVx" TargetMode="External"/><Relationship Id="rId174" Type="http://schemas.openxmlformats.org/officeDocument/2006/relationships/hyperlink" Target="https://upecnumerique.sharepoint.com/:f:/r/sites/DAF-PRB/documents_contractuels/2.March%C3%A9s%20acc%C3%A8s%20LIMITE/6.Services%20-Maintenance/2023PFFILMSAPS?csf=1&amp;web=1&amp;e=06jSsQ" TargetMode="External"/><Relationship Id="rId179" Type="http://schemas.openxmlformats.org/officeDocument/2006/relationships/hyperlink" Target="https://upecnumerique.sharepoint.com/:f:/r/sites/DAF-PRB/documents_contractuels/2.March%C3%A9s%20acc%C3%A8s%20LIMITE/9.Instruments%20scientifiques/2023PFCPERSPEC?csf=1&amp;web=1&amp;e=gqLb4W" TargetMode="External"/><Relationship Id="rId195"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9"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2PFNETTUPEC&amp;View=%7B6F884D63%2DDCF1%2D49B2%2DBCDC%2DBDF571290E5C%7D" TargetMode="External"/><Relationship Id="rId190"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4"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220" Type="http://schemas.openxmlformats.org/officeDocument/2006/relationships/hyperlink" Target="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 TargetMode="External"/><Relationship Id="rId225" Type="http://schemas.openxmlformats.org/officeDocument/2006/relationships/hyperlink" Target="https://upecnumerique.sharepoint.com/sites/DAF-PRB/documents_contractuels/Forms/AllItems.aspx?RootFolder=/sites%2FDAF%2DPRB%2Fdocuments%5Fcontractuels%2F1%2EMarch%C3%A9s%20ouverts%20%C3%A0%20TOUS%2F4%2EFonctionnement%20Courant%2F2018PFCOPIEURS&amp;View=%7B6F884D63%2DDCF1%2D49B2%2DBCDC%2DBDF571290E5C%7D" TargetMode="External"/><Relationship Id="rId241"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GARDUPEC&amp;View=%7B6F884D63%2DDCF1%2D49B2%2DBCDC%2DBDF571290E5C%7D" TargetMode="External"/><Relationship Id="rId246"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267"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288"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15" Type="http://schemas.openxmlformats.org/officeDocument/2006/relationships/hyperlink" Target="https://upecnumerique.sharepoint.com/:f:/s/DAF-PRB/EmZ-__CbdjdLmeuOZ4aNPo4BU5uaontnmWTzrJSb5onUdw?e=YS8VYg" TargetMode="External"/><Relationship Id="rId36" Type="http://schemas.openxmlformats.org/officeDocument/2006/relationships/hyperlink" Target="https://upecnumerique.sharepoint.com/:f:/r/sites/DAF-PRB/documents_contractuels/2.March%C3%A9s%20acc%C3%A8s%20LIMITE/7.Travaux%20-%20maitrise%20d%27%C5%93uvre%20-coordination/2022PAREMPLSSI?csf=1&amp;web=1&amp;e=OyQEz7" TargetMode="External"/><Relationship Id="rId57" Type="http://schemas.openxmlformats.org/officeDocument/2006/relationships/hyperlink" Target="https://upecnumerique.sharepoint.com/:f:/r/sites/DAF-PRB/documents_contractuels/1.March%C3%A9s%20ouverts%20%C3%A0%20TOUS/6.Services-Maintenance/2024PACEPOBARR?csf=1&amp;web=1&amp;e=rXEnUf" TargetMode="External"/><Relationship Id="rId106"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SDECHETS&amp;View=%7B6F884D63%2DDCF1%2D49B2%2DBCDC%2DBDF571290E5C%7D" TargetMode="External"/><Relationship Id="rId127" Type="http://schemas.openxmlformats.org/officeDocument/2006/relationships/hyperlink" Target="https://upecnumerique.sharepoint.com/:f:/s/DAF-PRB/IgAVU9bt9BlYQqRfz_BaEdMuAYTUHyeEl8qhhh2FAuh9-vw?e=AlfFcs" TargetMode="External"/><Relationship Id="rId262"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TargetMode="External"/><Relationship Id="rId283"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313" Type="http://schemas.openxmlformats.org/officeDocument/2006/relationships/hyperlink" Target="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TargetMode="External"/><Relationship Id="rId318"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amp;View=%7B6F884D63%2DDCF1%2D49B2%2DBCDC%2DBDF571290E5C%7D" TargetMode="External"/><Relationship Id="rId339" Type="http://schemas.openxmlformats.org/officeDocument/2006/relationships/hyperlink" Target="https://upecnumerique.sharepoint.com/:f:/r/sites/DAF-PRB/documents_contractuels/1.March%C3%A9s%20ouverts%20%C3%A0%20TOUS/8.Prestations%20d%27accompagnement%20-%20Conseil/2025PAARTHMBRB?d=w0639499a7c0d46f6b35edd984f726ff4&amp;csf=1&amp;web=1&amp;e=5mWn1D&amp;xsdata=MDV8MDJ8fDk2MThiZmIzY2NhZTQyYTVhZTcwMDhkZjA4MjU3MjM4fDE0NGI2Mjk0OTUyZDRiODY4N2FhYWE4YmYyOTc5YTQ3fDB8MHw2MzkyMzg2MjkwMzMwMjkyMzJ8VW5rbm93bnxWR1ZoYlhOVFpXTjFjbWwwZVZObGNuWnBZMlY4ZXlKRFFTSTZJbFJsWVcxelgwRlVVRk5sY25acFkyVmZVMUJQVEU5R0lpd2lWaUk2SWpBdU1DNHdNREF3SWl3aVVDSTZJbGRwYmpNeUlpd2lRVTRpT2lKUGRHaGxjaUlzSWxkVUlqb3hNWDA9fDF8TDJOb1lYUnpMekU1T2pZellqTXdPV1ZqTFRZMk5qRXROR1ZqTlMxaU5ERTRMV1psTWpWaFlURmpaR1F5T0Y4NU5HTTRZMlZrWmkxa016QTVMVFJoWXpJdE9EazNNaTAyWmpVMVpHUTNOR014WkdOQWRXNXhMbWRpYkM1emNHRmpaWE12YldWemMyRm5aWE12TVRjNE9ESTJOakV3TWpVMk9RPT18YWNiMDNjNjA3OWVlNDg3NzVlM2YwOGRmMDgyNTcyMzh8MWRhMmFiNWE3MGE5NDk2M2IyOTQzMTM2YTM1NTg1NDI%3D&amp;sdata=UDZ5aFZ4alM0YzEydWEyUkVCc0xLbXh6VGxYVFZGM2NDczlMK0I3ZmJPZz0%3D&amp;ovuser=144b6294-952d-4b86-87aa-aa8bf2979a47%2Cmeiling.qu%40u-pec.fr&amp;clickParams=eyAiWC1BcHBOYW1lIiA6ICJNaWNyb3NvZnQgRXhjZWwiLCAiWC1BcHBWZXJzaW9uIiA6ICIxNi4wLjE3OTMyLjIwOTEwIiwgIk9TIiA6ICJXaW5kb3dzIiB9" TargetMode="External"/><Relationship Id="rId10"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31" Type="http://schemas.openxmlformats.org/officeDocument/2006/relationships/hyperlink" Target="https://upecnumerique.sharepoint.com/:f:/r/sites/DAF-PRB/documents_contractuels/2.March%C3%A9s%20acc%C3%A8s%20LIMITE/7.Travaux%20-%20maitrise%20d%27%C5%93uvre%20-coordination/2021PFTVXIMONB?csf=1&amp;web=1&amp;e=kjRS7f" TargetMode="External"/><Relationship Id="rId52" Type="http://schemas.openxmlformats.org/officeDocument/2006/relationships/hyperlink" Target="https://upecnumerique.sharepoint.com/:f:/r/sites/DAF-PRB/documents_contractuels/2.March%C3%A9s%20acc%C3%A8s%20LIMITE/4.Fonctionnement%20courant/2024PFESPVERTS?csf=1&amp;web=1&amp;e=g9UiqK" TargetMode="External"/><Relationship Id="rId73" Type="http://schemas.openxmlformats.org/officeDocument/2006/relationships/hyperlink" Target="https://upecnumerique.sharepoint.com/:f:/r/sites/DAF-PRB/documents_contractuels/2.March%C3%A9s%20acc%C3%A8s%20LIMITE/4.Fonctionnement%20courant/2022PFVOTELECT?csf=1&amp;web=1&amp;e=m8dTgb" TargetMode="External"/><Relationship Id="rId78"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94" Type="http://schemas.openxmlformats.org/officeDocument/2006/relationships/hyperlink" Target="https://upecnumerique.sharepoint.com/:f:/r/sites/DAF-PRB/documents_contractuels/2.March%C3%A9s%20acc%C3%A8s%20LIMITE/5.Informatiques-bureatiques/2022PFTELECOMM?csf=1&amp;web=1&amp;e=IUEsy2" TargetMode="External"/><Relationship Id="rId99" Type="http://schemas.openxmlformats.org/officeDocument/2006/relationships/hyperlink" Target="https://upecnumerique.sharepoint.com/:f:/r/sites/DAF-PRB/documents_contractuels/2.March%C3%A9s%20acc%C3%A8s%20LIMITE/5.Informatiques-bureatiques/2022PFTELECOMM?csf=1&amp;web=1&amp;e=IUEsy7" TargetMode="External"/><Relationship Id="rId101" Type="http://schemas.openxmlformats.org/officeDocument/2006/relationships/hyperlink" Target="https://upecnumerique.sharepoint.com/:f:/r/sites/DAF-PRB/documents_contractuels/2.March%C3%A9s%20acc%C3%A8s%20LIMITE/2.Prestations%20d%27accompagnement-Conseil/2024PASIFACAID?csf=1&amp;web=1&amp;e=pYtRfn" TargetMode="External"/><Relationship Id="rId122"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143" Type="http://schemas.openxmlformats.org/officeDocument/2006/relationships/hyperlink" Target="https://upecnumerique.sharepoint.com/:f:/s/DAF-PRB/IgDB8LOX07AtSr18CfmeKIboAdnN95i9ygX6PRcCYeva2lE?e=lWI9El" TargetMode="External"/><Relationship Id="rId148" Type="http://schemas.openxmlformats.org/officeDocument/2006/relationships/hyperlink" Target="https://upecnumerique.sharepoint.com/:f:/s/DAF-PRB/IgCZifpbiCUVSohinYRUrY1SATHJ_C7xchsn4S7yNtc0AYk?e=77Z6Kx" TargetMode="External"/><Relationship Id="rId164" Type="http://schemas.openxmlformats.org/officeDocument/2006/relationships/hyperlink" Target="https://upecnumerique.sharepoint.com/:f:/r/sites/DAF-PRB/documents_contractuels/2.March%C3%A9s%20acc%C3%A8s%20LIMITE/7.Travaux%20-%20maitrise%20d%27%C5%93uvre%20-coordination/2019PFMCETOITU?csf=1&amp;web=1&amp;e=eEreJb" TargetMode="External"/><Relationship Id="rId169" Type="http://schemas.openxmlformats.org/officeDocument/2006/relationships/hyperlink" Target="https://upecnumerique.sharepoint.com/:f:/r/sites/DAF-PRB/documents_contractuels/2.March%C3%A9s%20acc%C3%A8s%20LIMITE/6.Services%20-Maintenance/2024PFMCECPRCH?csf=1&amp;web=1&amp;e=XVL4r5" TargetMode="External"/><Relationship Id="rId185"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34" Type="http://schemas.openxmlformats.org/officeDocument/2006/relationships/hyperlink" Target="mailto:audrey.le-gars@derichebourg-multiservices.com" TargetMode="External"/><Relationship Id="rId4" Type="http://schemas.openxmlformats.org/officeDocument/2006/relationships/hyperlink" Target="mailto:infoadmgc@aatlantide.com" TargetMode="External"/><Relationship Id="rId9"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180" Type="http://schemas.openxmlformats.org/officeDocument/2006/relationships/hyperlink" Target="https://upecnumerique.sharepoint.com/:f:/s/DAF-PRB/EibUfWOFIaRArqyGP2dG0gkB7rectjjLQraJPE0RwFMJ-A?e=tFE1po" TargetMode="External"/><Relationship Id="rId210"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 TargetMode="External"/><Relationship Id="rId215"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236"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257" Type="http://schemas.openxmlformats.org/officeDocument/2006/relationships/hyperlink" Target="https://upecnumerique.sharepoint.com/sites/DAF-PRB/documents_contractuels/Forms/AllItems.aspx?RootFolder=/sites%2FDAF%2DPRB%2Fdocuments%5Fcontractuels%2F2%2EMarch%C3%A9s%20acc%C3%A8s%20LIMITE%2F4%2EFonctionnement%20courant%2F2024PFESPVERTS&amp;View=%7B6F884D63%2DDCF1%2D49B2%2DBCDC%2DBDF571290E5C%7D" TargetMode="External"/><Relationship Id="rId278"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6" Type="http://schemas.openxmlformats.org/officeDocument/2006/relationships/hyperlink" Target="https://upecnumerique.sharepoint.com/:f:/r/sites/DAF-PRB/documents_contractuels/2.March%C3%A9s%20acc%C3%A8s%20LIMITE/3.%20Traiteur%20%26%20alimentaire/2024PFFDENREES?csf=1&amp;web=1&amp;e=ZVsgZw" TargetMode="External"/><Relationship Id="rId231"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52"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273"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4"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8" Type="http://schemas.openxmlformats.org/officeDocument/2006/relationships/hyperlink" Target="https://upecnumerique.sharepoint.com/sites/DAF-PRB/documents_contractuels/Forms/AllItems.aspx?RootFolder=/sites%2FDAF%2DPRB%2Fdocuments%5Fcontractuels%2F2%2EMarch%C3%A9s%20acc%C3%A8s%20LIMITE%2F4%2EFonctionnement%20courant%2F2021MSUGAPGAZ6%2FGaz%2F2021MSUGAPGAZ6%2FSuivi%2FCommandes%2FINSPE&amp;View=%7B6F884D63%2DDCF1%2D49B2%2DBCDC%2DBDF571290E5C%7D" TargetMode="External"/><Relationship Id="rId329" Type="http://schemas.openxmlformats.org/officeDocument/2006/relationships/hyperlink" Target="https://upecnumerique.sharepoint.com/:f:/s/DAF-PRB/IgCXH6UkpD79RLMvqJMlQwNkAU_mNhL_G0IGAoXqtmNpcyM?e=wyICOI" TargetMode="External"/><Relationship Id="rId47" Type="http://schemas.openxmlformats.org/officeDocument/2006/relationships/hyperlink" Target="https://upecnumerique.sharepoint.com/:f:/r/sites/DAF-PRB/documents_contractuels/2.March%C3%A9s%20acc%C3%A8s%20LIMITE/1.Achats%20mutualis%C3%A9s/2023DAEASCENSE?csf=1&amp;web=1&amp;e=3E6OBF" TargetMode="External"/><Relationship Id="rId68" Type="http://schemas.openxmlformats.org/officeDocument/2006/relationships/hyperlink" Target="https://www.ugap.fr/" TargetMode="External"/><Relationship Id="rId89" Type="http://schemas.openxmlformats.org/officeDocument/2006/relationships/hyperlink" Target="https://upecnumerique.sharepoint.com/:f:/r/sites/DAF-PRB/documents_contractuels/2.March%C3%A9s%20acc%C3%A8s%20LIMITE/7.Travaux%20-%20maitrise%20d%27%C5%93uvre%20-coordination/2020PAMCEONDUL?csf=1&amp;web=1&amp;e=cfqHkt" TargetMode="External"/><Relationship Id="rId112" Type="http://schemas.openxmlformats.org/officeDocument/2006/relationships/hyperlink" Target="https://upecnumerique.sharepoint.com/:f:/s/DAF-PRB/IgCd0PWJpTfGTKEunVg4Hbw6AUvD7vjDk1n33chYxbpTyRI?e=ZrRePo" TargetMode="External"/><Relationship Id="rId133" Type="http://schemas.openxmlformats.org/officeDocument/2006/relationships/hyperlink" Target="https://upecnumerique.sharepoint.com/:f:/s/DAF-PRB/IgBzvD_YblKYQ76S4AHJvXZnAYwX-19VjM1AQ1hDP_K_9QE?e=UcqZmg" TargetMode="External"/><Relationship Id="rId154" Type="http://schemas.openxmlformats.org/officeDocument/2006/relationships/hyperlink" Target="https://upecnumerique.sharepoint.com/:f:/s/DAF-PRB/IgCV2eun5lPTRrfeGEk-2DtNAZilrmqLCeSQ2ftt-aOnDws?e=OSfrVx" TargetMode="External"/><Relationship Id="rId175" Type="http://schemas.openxmlformats.org/officeDocument/2006/relationships/hyperlink" Target="https://upecnumerique.sharepoint.com/:f:/r/sites/DAF-PRB/documents_contractuels/1.March%C3%A9s%20ouverts%20%C3%A0%20TOUS/4.Fonctionnement%20Courant/2023PFDEMEUPEC?csf=1&amp;web=1&amp;e=y66szB" TargetMode="External"/><Relationship Id="rId340" Type="http://schemas.openxmlformats.org/officeDocument/2006/relationships/hyperlink" Target="https://upecnumerique.sharepoint.com/:f:/r/sites/DAF-PRB/documents_contractuels/1.March%C3%A9s%20ouverts%20%C3%A0%20TOUS/8.Prestations%20d%27accompagnement%20-%20Conseil/2025PAARTHMBRB?d=w0639499a7c0d46f6b35edd984f726ff4&amp;csf=1&amp;web=1&amp;e=5mWn1D&amp;xsdata=MDV8MDJ8fDk2MThiZmIzY2NhZTQyYTVhZTcwMDhkZjA4MjU3MjM4fDE0NGI2Mjk0OTUyZDRiODY4N2FhYWE4YmYyOTc5YTQ3fDB8MHw2MzkyMzg2MjkwMzMwMjkyMzJ8VW5rbm93bnxWR1ZoYlhOVFpXTjFjbWwwZVZObGNuWnBZMlY4ZXlKRFFTSTZJbFJsWVcxelgwRlVVRk5sY25acFkyVmZVMUJQVEU5R0lpd2lWaUk2SWpBdU1DNHdNREF3SWl3aVVDSTZJbGRwYmpNeUlpd2lRVTRpT2lKUGRHaGxjaUlzSWxkVUlqb3hNWDA9fDF8TDJOb1lYUnpMekU1T2pZellqTXdPV1ZqTFRZMk5qRXROR1ZqTlMxaU5ERTRMV1psTWpWaFlURmpaR1F5T0Y4NU5HTTRZMlZrWmkxa016QTVMVFJoWXpJdE9EazNNaTAyWmpVMVpHUTNOR014WkdOQWRXNXhMbWRpYkM1emNHRmpaWE12YldWemMyRm5aWE12TVRjNE9ESTJOakV3TWpVMk9RPT18YWNiMDNjNjA3OWVlNDg3NzVlM2YwOGRmMDgyNTcyMzh8MWRhMmFiNWE3MGE5NDk2M2IyOTQzMTM2YTM1NTg1NDI%3D&amp;sdata=UDZ5aFZ4alM0YzEydWEyUkVCc0xLbXh6VGxYVFZGM2NDczlMK0I3ZmJPZz0%3D&amp;ovuser=144b6294-952d-4b86-87aa-aa8bf2979a47%2Cmeiling.qu%40u-pec.fr" TargetMode="External"/><Relationship Id="rId196"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0"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 TargetMode="External"/><Relationship Id="rId16" Type="http://schemas.openxmlformats.org/officeDocument/2006/relationships/hyperlink" Target="https://upecnumerique.sharepoint.com/:f:/s/DAF-PRB/EhVT1u30GVhCpF_P8FoR0y4BhNQfJ4SXyqGGHYUC6H36_A?e=TTdVSy" TargetMode="External"/><Relationship Id="rId221"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0PFOBJPUBLI&amp;View=%7B6F884D63%2DDCF1%2D49B2%2DBCDC%2DBDF571290E5C%7D" TargetMode="External"/><Relationship Id="rId242"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NTCAMPUS&amp;View=%7B6F884D63%2DDCF1%2D49B2%2DBCDC%2DBDF571290E5C%7D" TargetMode="External"/><Relationship Id="rId263"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TargetMode="External"/><Relationship Id="rId284"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0PNMCEBADGE&amp;View=%7B6F884D63%2DDCF1%2D49B2%2DBCDC%2DBDF571290E5C%7D" TargetMode="External"/><Relationship Id="rId319"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3CELULOGICI%2DADOBE&amp;View=%7B6F884D63%2DDCF1%2D49B2%2DBCDC%2DBDF571290E5C%7D" TargetMode="External"/><Relationship Id="rId37" Type="http://schemas.openxmlformats.org/officeDocument/2006/relationships/hyperlink" Target="https://www.ugap.fr/" TargetMode="External"/><Relationship Id="rId58" Type="http://schemas.openxmlformats.org/officeDocument/2006/relationships/hyperlink" Target="https://upecnumerique.sharepoint.com/:f:/s/DAF-PRB/IgBm6RYgXezYTKcgT5EmCsqkAbnaygxrzZg2Ad1tArHFR04?e=BFh228" TargetMode="External"/><Relationship Id="rId79" Type="http://schemas.openxmlformats.org/officeDocument/2006/relationships/hyperlink" Target="https://upecnumerique.sharepoint.com/:f:/r/sites/DAF-PRB/documents_contractuels/2.March%C3%A9s%20acc%C3%A8s%20LIMITE/9.Instruments%20scientifiques/2024PNSIMNEONA?csf=1&amp;web=1&amp;e=BmfKLr" TargetMode="External"/><Relationship Id="rId102" Type="http://schemas.openxmlformats.org/officeDocument/2006/relationships/hyperlink" Target="https://upecnumerique.sharepoint.com/:f:/r/sites/DAF-PRB/documents_contractuels/1.March%C3%A9s%20ouverts%20%C3%A0%20TOUS/4.Fonctionnement%20Courant/2023MSMISSIONS?csf=1&amp;web=1&amp;e=TzlOSS" TargetMode="External"/><Relationship Id="rId123" Type="http://schemas.openxmlformats.org/officeDocument/2006/relationships/hyperlink" Target="https://upecnumerique.sharepoint.com/:f:/s/DAF-PRB/IgAF5lcsV_WPRK4Nh9Lb4kutAZj-Hn3_jbwzAL6a_JDNXv8?e=QR2cxd" TargetMode="External"/><Relationship Id="rId144" Type="http://schemas.openxmlformats.org/officeDocument/2006/relationships/hyperlink" Target="https://upecnumerique.sharepoint.com/:f:/s/DAF-PRB/IgAndZ1OVHn1Qam9au3kYwrsASKJCslZzsf0bWx0bu3TGP0?e=s9AjpT" TargetMode="External"/><Relationship Id="rId330" Type="http://schemas.openxmlformats.org/officeDocument/2006/relationships/hyperlink" Target="https://upecnumerique.sharepoint.com/:f:/s/DAF-PRB/IgCHYs3q2kRwSrwdAgmFidl4ATttRTd_dayc0gUqEOH63io?e=OiUPFw" TargetMode="External"/><Relationship Id="rId90" Type="http://schemas.openxmlformats.org/officeDocument/2006/relationships/hyperlink" Target="https://upecnumerique.sharepoint.com/:f:/r/sites/DAF-PRB/documents_contractuels/1.March%C3%A9s%20ouverts%20%C3%A0%20TOUS/7.Travaux-Maitrise%20d%27%C5%93uvre-%20Coordination/2022PFFOURQUIN?csf=1&amp;web=1&amp;e=Buamhr" TargetMode="External"/><Relationship Id="rId165"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186"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11"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 TargetMode="External"/><Relationship Id="rId232"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53"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274"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5"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9" Type="http://schemas.openxmlformats.org/officeDocument/2006/relationships/hyperlink" Target="https://upecnumerique.sharepoint.com/sites/DAF-PRB/documents_contractuels/Forms/AllItems.aspx?RootFolder=/sites%2FDAF%2DPRB%2Fdocuments%5Fcontractuels%2F2%2EMarch%C3%A9s%20acc%C3%A8s%20LIMITE%2F1%2EAchats%20mutualis%C3%A9s%2FElectricit%C3%A9%202020%2D2023&amp;View=%7B6F884D63%2DDCF1%2D49B2%2DBCDC%2DBDF571290E5C%7D" TargetMode="External"/><Relationship Id="rId27" Type="http://schemas.openxmlformats.org/officeDocument/2006/relationships/hyperlink" Target="https://upecnumerique.sharepoint.com/:f:/r/sites/DAF-PRB/documents_contractuels/2.March%C3%A9s%20acc%C3%A8s%20LIMITE/3.%20Traiteur%20%26%20alimentaire/2024PFFDENREES?csf=1&amp;web=1&amp;e=ZVsgZw" TargetMode="External"/><Relationship Id="rId48" Type="http://schemas.openxmlformats.org/officeDocument/2006/relationships/hyperlink" Target="https://upecnumerique.sharepoint.com/:f:/r/sites/DAF-PRB/documents_contractuels/2.March%C3%A9s%20acc%C3%A8s%20LIMITE/4.Fonctionnement%20courant/2023PFNUISIBLE?csf=1&amp;web=1&amp;e=PeyfZZ" TargetMode="External"/><Relationship Id="rId69" Type="http://schemas.openxmlformats.org/officeDocument/2006/relationships/hyperlink" Target="https://www.ugap.fr/" TargetMode="External"/><Relationship Id="rId113" Type="http://schemas.openxmlformats.org/officeDocument/2006/relationships/hyperlink" Target="https://upecnumerique.sharepoint.com/sites/DAF-PRB/documents_contractuels/Forms/AllItems.aspx?RootFolder=/sites%2FDAF%2DPRB%2Fdocuments%5Fcontractuels%2F1%2EMarch%C3%A9s%20ouverts%20%C3%A0%20TOUS%2F8%2EPrestations%20d%27accompagnement%20%2D%20Conseil%2F2023PFSONDAGES&amp;View=%7B6F884D63%2DDCF1%2D49B2%2DBCDC%2DBDF571290E5C%7D" TargetMode="External"/><Relationship Id="rId134" Type="http://schemas.openxmlformats.org/officeDocument/2006/relationships/hyperlink" Target="https://upecnumerique.sharepoint.com/:f:/s/DAF-PRB/IgBzvD_YblKYQ76S4AHJvXZnAYwX-19VjM1AQ1hDP_K_9QE?e=UcqZmg" TargetMode="External"/><Relationship Id="rId320"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3CELULOGICI%2DOracle&amp;View=%7B6F884D63%2DDCF1%2D49B2%2DBCDC%2DBDF571290E5C%7D" TargetMode="External"/><Relationship Id="rId80" Type="http://schemas.openxmlformats.org/officeDocument/2006/relationships/hyperlink" Target="https://upecnumerique.sharepoint.com/:f:/r/sites/DAF-PRB/documents_contractuels/2.March%C3%A9s%20acc%C3%A8s%20LIMITE/6.Services%20-Maintenance/2024PNPCORMSE?csf=1&amp;web=1&amp;e=eEYrtz" TargetMode="External"/><Relationship Id="rId155" Type="http://schemas.openxmlformats.org/officeDocument/2006/relationships/hyperlink" Target="https://upecnumerique.sharepoint.com/:f:/s/DAF-PRB/IgCj0VG6jOs4S5zGgnzXuaJ6ARTI8sjrr_eiPc5Kto2uX60?e=wfDPb2" TargetMode="External"/><Relationship Id="rId176" Type="http://schemas.openxmlformats.org/officeDocument/2006/relationships/hyperlink" Target="https://upecnumerique.sharepoint.com/:f:/r/sites/DAF-PRB/documents_contractuels/2.March%C3%A9s%20acc%C3%A8s%20LIMITE/7.Travaux%20-%20maitrise%20d%27%C5%93uvre%20-coordination/2023PADIAGMSET?csf=1&amp;web=1&amp;e=VQdFnf" TargetMode="External"/><Relationship Id="rId197"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41" Type="http://schemas.openxmlformats.org/officeDocument/2006/relationships/hyperlink" Target="https://upecnumerique.sharepoint.com/sites/DAF-PRB/documents_contractuels/Forms/AllItems.aspx?id=%2Fsites%2FDAF%2DPRB%2Fdocuments%5Fcontractuels%2F2%2EMarch%C3%A9s%20acc%C3%A8s%20LIMITE%2F9%2EInstruments%20scientifiques%2F2026PFANALYSEU&amp;p=true&amp;ga=1" TargetMode="External"/><Relationship Id="rId201"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DALLE&amp;View=%7B6F884D63%2DDCF1%2D49B2%2DBCDC%2DBDF571290E5C%7D" TargetMode="External"/><Relationship Id="rId222"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0PFOBJPUBLI&amp;View=%7B6F884D63%2DDCF1%2D49B2%2DBCDC%2DBDF571290E5C%7D" TargetMode="External"/><Relationship Id="rId243"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NTCAMPUS&amp;View=%7B6F884D63%2DDCF1%2D49B2%2DBCDC%2DBDF571290E5C%7D" TargetMode="External"/><Relationship Id="rId264" Type="http://schemas.openxmlformats.org/officeDocument/2006/relationships/hyperlink" Target="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TargetMode="External"/><Relationship Id="rId285" Type="http://schemas.openxmlformats.org/officeDocument/2006/relationships/hyperlink" Target="https://upecnumerique.sharepoint.com/sites/DAF-PRB/documents_contractuels/Forms/AllItems.aspx?RootFolder=/sites%2FDAF%2DPRB%2Fdocuments%5Fcontractuels%2F2%2EMarch%C3%A9s%20acc%C3%A8s%20LIMITE%2F6%2EServices%20%2DMaintenance%2F2024PNPRAMMICS&amp;View=%7B6F884D63%2DDCF1%2D49B2%2DBCDC%2DBDF571290E5C%7D" TargetMode="External"/><Relationship Id="rId17" Type="http://schemas.openxmlformats.org/officeDocument/2006/relationships/hyperlink" Target="https://upecnumerique.sharepoint.com/:f:/s/DAF-PRB/EhVT1u30GVhCpF_P8FoR0y4BhNQfJ4SXyqGGHYUC6H36_A?e=TTdVSy" TargetMode="External"/><Relationship Id="rId38"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59" Type="http://schemas.openxmlformats.org/officeDocument/2006/relationships/hyperlink" Target="https://upecnumerique.sharepoint.com/:f:/s/DAF-PRB/IgBm6RYgXezYTKcgT5EmCsqkAbnaygxrzZg2Ad1tArHFR04?e=BFh228" TargetMode="External"/><Relationship Id="rId103" Type="http://schemas.openxmlformats.org/officeDocument/2006/relationships/hyperlink" Target="https://upecnumerique.sharepoint.com/:f:/s/DAF-PRB/IgBLOXlKr-IlQ5kD5xDCR6dpAV9LopQIxnLBiR1YYy5hrpc?e=odae0f" TargetMode="External"/><Relationship Id="rId124" Type="http://schemas.openxmlformats.org/officeDocument/2006/relationships/hyperlink" Target="https://upecnumerique.sharepoint.com/:f:/s/DAF-PRB/IgCZIUu2PgKpSYjKmbi3QXOwAY0656jBH11O-uSACU7Y730?e=P6oUGL" TargetMode="External"/><Relationship Id="rId310" Type="http://schemas.openxmlformats.org/officeDocument/2006/relationships/hyperlink" Targe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TargetMode="External"/><Relationship Id="rId70" Type="http://schemas.openxmlformats.org/officeDocument/2006/relationships/hyperlink" Target="https://www.ugap.fr/" TargetMode="External"/><Relationship Id="rId91" Type="http://schemas.openxmlformats.org/officeDocument/2006/relationships/hyperlink" Target="https://upecnumerique.sharepoint.com/:f:/r/sites/DAF-PRB/documents_contractuels/2.March%C3%A9s%20acc%C3%A8s%20LIMITE/1.Achats%20mutualis%C3%A9s/2023ACHATISAMU-%20Accord-cadre%20AMUE-CNRS-voir%20PAP?csf=1&amp;web=1&amp;e=YMD7EI" TargetMode="External"/><Relationship Id="rId145" Type="http://schemas.openxmlformats.org/officeDocument/2006/relationships/hyperlink" Target="https://upecnumerique.sharepoint.com/:f:/s/DAF-PRB/IgAndZ1OVHn1Qam9au3kYwrsASKJCslZzsf0bWx0bu3TGP0?e=s9AjpT" TargetMode="External"/><Relationship Id="rId166"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187"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31" Type="http://schemas.openxmlformats.org/officeDocument/2006/relationships/hyperlink" Target="mailto:audrey.le-gars@derichebourg-multiservices.com" TargetMode="External"/><Relationship Id="rId1" Type="http://schemas.openxmlformats.org/officeDocument/2006/relationships/hyperlink" Target="mailto:isabelle.jailmain@groupe-fli.com---0158030920" TargetMode="External"/><Relationship Id="rId212" Type="http://schemas.openxmlformats.org/officeDocument/2006/relationships/hyperlink" Target="https://upecnumerique.sharepoint.com/sites/DAF-PRB/documents_contractuels/Forms/AllItems.aspx?RootFolder=/sites%2FDAF%2DPRB%2Fdocuments%5Fcontractuels%2F1%2EMarch%C3%A9s%20ouverts%20%C3%A0%20TOUS%2F4%2EFonctionnement%20Courant%2F2019PFMISSIONS&amp;View=%7B6F884D63%2DDCF1%2D49B2%2DBCDC%2DBDF571290E5C%7D" TargetMode="External"/><Relationship Id="rId233"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54" Type="http://schemas.openxmlformats.org/officeDocument/2006/relationships/hyperlink" Target="https://upecnumerique.sharepoint.com/sites/DAF-PRB/documents_contractuels/Forms/AllItems.aspx?RootFolder=/sites%2FDAF%2DPRB%2Fdocuments%5Fcontractuels%2F1%2EMarch%C3%A9s%20ouverts%20%C3%A0%20TOUS%2F6%2EServices%2DMaintenance%2F2026PFMCECHAUF&amp;View=%7B6F884D63%2DDCF1%2D49B2%2DBCDC%2DBDF571290E5C%7D" TargetMode="External"/><Relationship Id="rId28" Type="http://schemas.openxmlformats.org/officeDocument/2006/relationships/hyperlink" Target="https://upecnumerique.sharepoint.com/:f:/r/sites/DAF-PRB/documents_contractuels/2.March%C3%A9s%20acc%C3%A8s%20LIMITE/5.Informatiques-bureatiques/2022PFMCEPHTBT?csf=1&amp;web=1&amp;e=iqe4lC" TargetMode="External"/><Relationship Id="rId49" Type="http://schemas.openxmlformats.org/officeDocument/2006/relationships/hyperlink" Target="https://upecnumerique.sharepoint.com/:f:/r/sites/DAF-PRB/documents_contractuels/2.March%C3%A9s%20acc%C3%A8s%20LIMITE/7.Travaux%20-%20maitrise%20d%27%C5%93uvre%20-coordination/2023PATVXPASSE?csf=1&amp;web=1&amp;e=x4Lcww" TargetMode="External"/><Relationship Id="rId114" Type="http://schemas.openxmlformats.org/officeDocument/2006/relationships/hyperlink" Target="https://upecnumerique.sharepoint.com/sites/DAF-PRB/documents_contractuels/Forms/AllItems.aspx?RootFolder=/sites%2FDAF%2DPRB%2Fdocuments%5Fcontractuels%2F2%2EMarch%C3%A9s%20acc%C3%A8s%20LIMITE%2F4%2EFonctionnement%20courant%2F2024PFASSUUPEC%2F2024PAAMOASSUR%2DAMO%20et%20Conseil&amp;View=%7B6F884D63%2DDCF1%2D49B2%2DBCDC%2DBDF571290E5C%7D" TargetMode="External"/><Relationship Id="rId275"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6" Type="http://schemas.openxmlformats.org/officeDocument/2006/relationships/hyperlink" Target="https://upecnumerique.sharepoint.com/sites/DAF-PRB/documents_contractuels/Forms/AllItems.aspx?RootFolder=/sites%2FDAF%2DPRB%2Fdocuments%5Fcontractuels%2F1%2EMarch%C3%A9s%20ouverts%20%C3%A0%20TOUS%2F2%2EOuvrages%2Dabonnements%2F2023PFOUVRAGES&amp;View=%7B6F884D63%2DDCF1%2D49B2%2DBCDC%2DBDF571290E5C%7D" TargetMode="External"/><Relationship Id="rId300" Type="http://schemas.openxmlformats.org/officeDocument/2006/relationships/hyperlink" Targe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TargetMode="External"/><Relationship Id="rId60" Type="http://schemas.openxmlformats.org/officeDocument/2006/relationships/hyperlink" Target="https://upecnumerique.sharepoint.com/:f:/r/sites/DAF-PRB/documents_contractuels/1.March%C3%A9s%20ouverts%20%C3%A0%20TOUS/7.Travaux-Maitrise%20d%27%C5%93uvre-%20Coordination/2022PFFOURQUIN?csf=1&amp;web=1&amp;e=Buamhr" TargetMode="External"/><Relationship Id="rId81" Type="http://schemas.openxmlformats.org/officeDocument/2006/relationships/hyperlink" Target="https://upecnumerique.sharepoint.com/:f:/r/sites/DAF-PRB/documents_contractuels/2.March%C3%A9s%20acc%C3%A8s%20LIMITE/9.Instruments%20scientifiques/2023PNACHATDVS?csf=1&amp;web=1&amp;e=S0eu8T" TargetMode="External"/><Relationship Id="rId135" Type="http://schemas.openxmlformats.org/officeDocument/2006/relationships/hyperlink" Target="https://upecnumerique.sharepoint.com/:f:/s/DAF-PRB/IgC8PeyD3fvASKs736rpj_M1Acsbo1U_fZQxbKb9dyMjTk4?e=UFNClz" TargetMode="External"/><Relationship Id="rId156" Type="http://schemas.openxmlformats.org/officeDocument/2006/relationships/hyperlink" Target="https://upecnumerique.sharepoint.com/:f:/s/DAF-PRB/IgCEDFCtBbE6SKxEGA0fA4Z1AfcjZFiXomRZOkJJ5vUiLTg?e=FOP7Bf" TargetMode="External"/><Relationship Id="rId177" Type="http://schemas.openxmlformats.org/officeDocument/2006/relationships/hyperlink" Target="https://upecnumerique.sharepoint.com/sites/DAF-PRB/documents_contractuels/Forms/AllItems.aspx?RootFolder=/sites%2FDAF%2DPRB%2Fdocuments%5Fcontractuels%2F2%2EMarch%C3%A9s%20acc%C3%A8s%20LIMITE%2F4%2EFonctionnement%20courant%2F2019MSCARMULTS%20%282019%2D2026%29&amp;View=%7B6F884D63%2DDCF1%2D49B2%2DBCDC%2DBDF571290E5C%7D" TargetMode="External"/><Relationship Id="rId198"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21" Type="http://schemas.openxmlformats.org/officeDocument/2006/relationships/hyperlink" Target="https://upecnumerique.sharepoint.com/sites/DAF-PRB/documents_contractuels/Forms/AllItems.aspx?RootFolder=/sites%2FDAF%2DPRB%2Fdocuments%5Fcontractuels%2F1%2EMarch%C3%A9s%20ouverts%20%C3%A0%20TOUS%2F1%2E%20Achats%20Mutualis%C3%A9s%2FUGAP&amp;View=%7B6F884D63%2DDCF1%2D49B2%2DBCDC%2DBDF571290E5C%7D" TargetMode="External"/><Relationship Id="rId342" Type="http://schemas.openxmlformats.org/officeDocument/2006/relationships/hyperlink" Target="https://upecnumerique.sharepoint.com/sites/DAF-PRB/documents_contractuels/Forms/AllItems.aspx?id=%2Fsites%2FDAF%2DPRB%2Fdocuments%5Fcontractuels%2F1%2EMarch%C3%A9s%20ouverts%20%C3%A0%20TOUS%2F5%2EInformatiques%2Dbureatiques%2F2026PFAUDIUPEC&amp;p=true&amp;ga=1" TargetMode="External"/><Relationship Id="rId202"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223"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0PFOBJPUBLI&amp;View=%7B6F884D63%2DDCF1%2D49B2%2DBCDC%2DBDF571290E5C%7D" TargetMode="External"/><Relationship Id="rId244"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NTCAMPUS&amp;View=%7B6F884D63%2DDCF1%2D49B2%2DBCDC%2DBDF571290E5C%7D" TargetMode="External"/><Relationship Id="rId18" Type="http://schemas.openxmlformats.org/officeDocument/2006/relationships/hyperlink" Target="https://upecnumerique.sharepoint.com/:f:/s/DAF-PRB/EuWqVIRNZfZEoAiPUHb73tMBsAzhml2jSDOZBh8FuG6Zsw?e=8cVLBD" TargetMode="External"/><Relationship Id="rId39"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265"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NTCAMPUS&amp;View=%7B6F884D63%2DDCF1%2D49B2%2DBCDC%2DBDF571290E5C%7D" TargetMode="External"/><Relationship Id="rId286" Type="http://schemas.openxmlformats.org/officeDocument/2006/relationships/hyperlink" Target="https://upecnumerique.sharepoint.com/sites/DAF-PRB/documents_contractuels/Forms/AllItems.aspx?RootFolder=/sites%2FDAF%2DPRB%2Fdocuments%5Fcontractuels%2F1%2EMarch%C3%A9s%20ouverts%20%C3%A0%20TOUS%2F2%2EOuvrages%2Dabonnements%2F2024MSABONMENT&amp;View=%7B6F884D63%2DDCF1%2D49B2%2DBCDC%2DBDF571290E5C%7D" TargetMode="External"/><Relationship Id="rId50" Type="http://schemas.openxmlformats.org/officeDocument/2006/relationships/hyperlink" Target="https://upecnumerique.sharepoint.com/:f:/r/sites/DAF-PRB/documents_contractuels/2.March%C3%A9s%20acc%C3%A8s%20LIMITE/7.Travaux%20-%20maitrise%20d%27%C5%93uvre%20-coordination/2023PATVXPASSE?csf=1&amp;web=1&amp;e=x4Lcww" TargetMode="External"/><Relationship Id="rId104" Type="http://schemas.openxmlformats.org/officeDocument/2006/relationships/hyperlink" Target="https://upecnumerique.sharepoint.com/:f:/s/DAF-PRB/IgBLOXlKr-IlQ5kD5xDCR6dpAV9LopQIxnLBiR1YYy5hrpc?e=odae0f" TargetMode="External"/><Relationship Id="rId125" Type="http://schemas.openxmlformats.org/officeDocument/2006/relationships/hyperlink" Target="https://upecnumerique.sharepoint.com/:f:/s/DAF-PRB/EljDhFnvWKFAqa1SCPd7IxIBHvITuYI3Iz_ZAqK8englAQ?e=6VBkt8" TargetMode="External"/><Relationship Id="rId146" Type="http://schemas.openxmlformats.org/officeDocument/2006/relationships/hyperlink" Target="https://upecnumerique.sharepoint.com/:f:/s/DAF-PRB/IgC8VD8oC_7RSrLk1IL5sebvATP_MvxdVJeIuY7lC4tqJZ8?e=bN0jgq" TargetMode="External"/><Relationship Id="rId167" Type="http://schemas.openxmlformats.org/officeDocument/2006/relationships/hyperlink" Target="https://upecnumerique.sharepoint.com/:f:/r/sites/DAF-PRB/documents_contractuels/2.March%C3%A9s%20acc%C3%A8s%20LIMITE/4.Fonctionnement%20courant/2021MSUGAPGAZ6?csf=1&amp;web=1&amp;e=EsGdOD" TargetMode="External"/><Relationship Id="rId188"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11" Type="http://schemas.openxmlformats.org/officeDocument/2006/relationships/hyperlink" Targe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TargetMode="External"/><Relationship Id="rId332" Type="http://schemas.openxmlformats.org/officeDocument/2006/relationships/hyperlink" Target="mailto:audrey.le-gars@derichebourg-multiservices.com" TargetMode="External"/><Relationship Id="rId71" Type="http://schemas.openxmlformats.org/officeDocument/2006/relationships/hyperlink" Target="https://www.ugap.fr/" TargetMode="External"/><Relationship Id="rId92" Type="http://schemas.openxmlformats.org/officeDocument/2006/relationships/hyperlink" Target="https://upecnumerique.sharepoint.com/:f:/r/sites/DAF-PRB/documents_contractuels/1.March%C3%A9s%20ouverts%20%C3%A0%20TOUS/4.Fonctionnement%20Courant/2023MSMISSIONS?csf=1&amp;web=1&amp;e=TzlOSS" TargetMode="External"/><Relationship Id="rId213"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234"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 Type="http://schemas.openxmlformats.org/officeDocument/2006/relationships/hyperlink" Target="mailto:guennadiy.pak@jexplore.co--0636103914" TargetMode="External"/><Relationship Id="rId29" Type="http://schemas.openxmlformats.org/officeDocument/2006/relationships/hyperlink" Target="https://upecnumerique.sharepoint.com/:f:/r/sites/DAF-PRB/documents_contractuels/2.March%C3%A9s%20acc%C3%A8s%20LIMITE/5.Informatiques-bureatiques/2022PFMCEPHTBT?csf=1&amp;web=1&amp;e=iqe4lC" TargetMode="External"/><Relationship Id="rId255" Type="http://schemas.openxmlformats.org/officeDocument/2006/relationships/hyperlink" Target="https://upecnumerique.sharepoint.com/sites/DAF-PRB/documents_contractuels/Forms/AllItems.aspx?RootFolder=/sites%2FDAF%2DPRB%2Fdocuments%5Fcontractuels%2F2%2EMarch%C3%A9s%20acc%C3%A8s%20LIMITE%2F4%2EFonctionnement%20courant%2F2024PFESPVERTS&amp;View=%7B6F884D63%2DDCF1%2D49B2%2DBCDC%2DBDF571290E5C%7D" TargetMode="External"/><Relationship Id="rId276"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7"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5PFREPROETU&amp;View=%7B6F884D63%2DDCF1%2D49B2%2DBCDC%2DBDF571290E5C%7D" TargetMode="External"/><Relationship Id="rId40" Type="http://schemas.openxmlformats.org/officeDocument/2006/relationships/hyperlink" Target="https://upecnumerique.sharepoint.com/:f:/r/sites/DAF-PRB/documents_contractuels/2.March%C3%A9s%20acc%C3%A8s%20LIMITE/7.Travaux%20-%20maitrise%20d%27%C5%93uvre%20-coordination/2019PFMCECURAG?csf=1&amp;web=1&amp;e=7exDPa" TargetMode="External"/><Relationship Id="rId115"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NGLOBALEX%2DSolution%20innovante%20inf%2E%20100%20000%E2%82%AC&amp;View=%7B6F884D63%2DDCF1%2D49B2%2DBCDC%2DBDF571290E5C%7D" TargetMode="External"/><Relationship Id="rId136" Type="http://schemas.openxmlformats.org/officeDocument/2006/relationships/hyperlink" Target="https://upecnumerique.sharepoint.com/:f:/s/DAF-PRB/IgC8PeyD3fvASKs736rpj_M1Acsbo1U_fZQxbKb9dyMjTk4?e=UFNClz" TargetMode="External"/><Relationship Id="rId157" Type="http://schemas.openxmlformats.org/officeDocument/2006/relationships/hyperlink" Target="https://upecnumerique.sharepoint.com/:f:/s/DAF-PRB/IgCq_oQ09gW7RLqqKOeQ7Qq3AT21GSwh8v-ICwZrvmvC5V8?e=Bddgt7" TargetMode="External"/><Relationship Id="rId178" Type="http://schemas.openxmlformats.org/officeDocument/2006/relationships/hyperlink" Target="https://upecnumerique.sharepoint.com/sites/DAF-PRB/documents_contractuels/Forms/AllItems.aspx?RootFolder=/sites%2FDAF%2DPRB%2Fdocuments%5Fcontractuels%2F1%2EMarch%C3%A9s%20ouverts%20%C3%A0%20TOUS%2F4%2EFonctionnement%20Courant%2F2017PFBUSCDSID&amp;View=%7B6F884D63%2DDCF1%2D49B2%2DBCDC%2DBDF571290E5C%7D" TargetMode="External"/><Relationship Id="rId301" Type="http://schemas.openxmlformats.org/officeDocument/2006/relationships/hyperlink" Targe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TargetMode="External"/><Relationship Id="rId322"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2F2021MSLOGMSOFT%2DMicrosoft%20CRAYON&amp;View=%7B6F884D63%2DDCF1%2D49B2%2DBCDC%2DBDF571290E5C%7D" TargetMode="External"/><Relationship Id="rId343" Type="http://schemas.openxmlformats.org/officeDocument/2006/relationships/hyperlink" Target="https://upecnumerique.sharepoint.com/sites/DAF-PRB/documents_contractuels/Forms/AllItems.aspx?id=%2Fsites%2FDAF%2DPRB%2Fdocuments%5Fcontractuels%2F1%2EMarch%C3%A9s%20ouverts%20%C3%A0%20TOUS%2F5%2EInformatiques%2Dbureatiques%2F2026PFAUDIUPEC&amp;p=true&amp;ga=1" TargetMode="External"/><Relationship Id="rId61" Type="http://schemas.openxmlformats.org/officeDocument/2006/relationships/hyperlink" Target="https://www.ugap.fr/" TargetMode="External"/><Relationship Id="rId82" Type="http://schemas.openxmlformats.org/officeDocument/2006/relationships/hyperlink" Target="https://upecnumerique.sharepoint.com/:f:/r/sites/DAF-PRB/documents_contractuels/2.March%C3%A9s%20acc%C3%A8s%20LIMITE/1.Achats%20mutualis%C3%A9s/2023ACHATISAMU-%20Accord-cadre%20AMUE-CNRS-voir%20PAP?csf=1&amp;web=1&amp;e=YMD7EI" TargetMode="External"/><Relationship Id="rId199"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203"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19" Type="http://schemas.openxmlformats.org/officeDocument/2006/relationships/hyperlink" Target="https://upecnumerique.sharepoint.com/:f:/r/sites/DAF-PRB/documents_contractuels/2.March%C3%A9s%20acc%C3%A8s%20LIMITE/5.Informatiques-bureatiques/2021PFREPROETU?csf=1&amp;web=1&amp;e=Mj6cO5" TargetMode="External"/><Relationship Id="rId224" Type="http://schemas.openxmlformats.org/officeDocument/2006/relationships/hyperlink" Target="https://upecnumerique.sharepoint.com/sites/DAF-PRB/documents_contractuels/Forms/AllItems.aspx?RootFolder=/sites%2FDAF%2DPRB%2Fdocuments%5Fcontractuels%2F2%2EMarch%C3%A9s%20acc%C3%A8s%20LIMITE%2F2%2EPrestations%20d%27accompagnement%2DConseil%2F2024PFHACMQBAT&amp;View=%7B6F884D63%2DDCF1%2D49B2%2DBCDC%2DBDF571290E5C%7D" TargetMode="External"/><Relationship Id="rId245" Type="http://schemas.openxmlformats.org/officeDocument/2006/relationships/hyperlink" Target="https://upecnumerique.sharepoint.com/sites/DAF-PRB/documents_contractuels/Forms/AllItems.aspx?RootFolder=/sites%2FDAF%2DPRB%2Fdocuments%5Fcontractuels%2F2%2EMarch%C3%A9s%20acc%C3%A8s%20LIMITE%2F6%2EServices%20%2DMaintenance%2F2023PFNTCAMPUS&amp;View=%7B6F884D63%2DDCF1%2D49B2%2DBCDC%2DBDF571290E5C%7D" TargetMode="External"/><Relationship Id="rId266" Type="http://schemas.openxmlformats.org/officeDocument/2006/relationships/hyperlink" Target="https://upecnumerique.sharepoint.com/sites/DAF-PRB/documents_contractuels/Forms/AllItems.aspx?RootFolder=/sites%2FDAF%2DPRB%2Fdocuments%5Fcontractuels%2F2%2EMarch%C3%A9s%20acc%C3%A8s%20LIMITE%2F4%2EFonctionnement%20courant%2F2024PFESPVERTS&amp;View=%7B6F884D63%2DDCF1%2D49B2%2DBCDC%2DBDF571290E5C%7D" TargetMode="External"/><Relationship Id="rId287" Type="http://schemas.openxmlformats.org/officeDocument/2006/relationships/hyperlink" Target="https://upecnumerique.sharepoint.com/sites/DAF-PRB/documents_contractuels/Forms/AllItems.aspx?RootFolder=/sites%2FDAF%2DPRB%2Fdocuments%5Fcontractuels%2F1%2EMarch%C3%A9s%20ouverts%20%C3%A0%20TOUS%2F2%2EOuvrages%2Dabonnements%2F2024MSABONMENT&amp;View=%7B6F884D63%2DDCF1%2D49B2%2DBCDC%2DBDF571290E5C%7D" TargetMode="External"/><Relationship Id="rId30" Type="http://schemas.openxmlformats.org/officeDocument/2006/relationships/hyperlink" Target="https://upecnumerique.sharepoint.com/:f:/r/sites/DAF-PRB/documents_contractuels/2.March%C3%A9s%20acc%C3%A8s%20LIMITE/7.Travaux%20-%20maitrise%20d%27%C5%93uvre%20-coordination/2021PFTVXIMONB?csf=1&amp;web=1&amp;e=kjRS7f" TargetMode="External"/><Relationship Id="rId105" Type="http://schemas.openxmlformats.org/officeDocument/2006/relationships/hyperlink" Target="https://upecnumerique.sharepoint.com/sites/DAF-PRB/documents_contractuels/Forms/AllItems.aspx?RootFolder=/sites%2FDAF%2DPRB%2Fdocuments%5Fcontractuels%2F2%2EMarch%C3%A9s%20acc%C3%A8s%20LIMITE%2F6%2EServices%20%2DMaintenance%2F2024PFMCECPRCH%2F2024PFMCECPRCH&amp;View=%7B6F884D63%2DDCF1%2D49B2%2DBCDC%2DBDF571290E5C%7D" TargetMode="External"/><Relationship Id="rId126" Type="http://schemas.openxmlformats.org/officeDocument/2006/relationships/hyperlink" Target="https://upecnumerique.sharepoint.com/:f:/s/DAF-PRB/IgAVU9bt9BlYQqRfz_BaEdMuAYTUHyeEl8qhhh2FAuh9-vw?e=AlfFcs" TargetMode="External"/><Relationship Id="rId147" Type="http://schemas.openxmlformats.org/officeDocument/2006/relationships/hyperlink" Target="https://upecnumerique.sharepoint.com/:f:/s/DAF-PRB/IgC8VD8oC_7RSrLk1IL5sebvATP_MvxdVJeIuY7lC4tqJZ8?e=bN0jgq" TargetMode="External"/><Relationship Id="rId168" Type="http://schemas.openxmlformats.org/officeDocument/2006/relationships/hyperlink" Target="https://upecnumerique.sharepoint.com/:f:/r/sites/DAF-PRB/documents_contractuels/2.March%C3%A9s%20acc%C3%A8s%20LIMITE/6.Services%20-Maintenance/2023PFGARDUPEC?csf=1&amp;web=1&amp;e=wzBr5a" TargetMode="External"/><Relationship Id="rId312" Type="http://schemas.openxmlformats.org/officeDocument/2006/relationships/hyperlink" Target="https://upecnumerique.sharepoint.com/sites/DAF-PRB/documents_contractuels/Forms/AllItems.aspx?RootFolder=/sites%2FDAF%2DPRB%2Fdocuments%5Fcontractuels%2F1%2EMarch%C3%A9s%20ouverts%20%C3%A0%20TOUS%2F1%2E%20Achats%20Mutualis%C3%A9s%2FUGAP&amp;View=%7B6F884D63%2DDCF1%2D49B2%2DBCDC%2DBDF571290E5C%7D" TargetMode="External"/><Relationship Id="rId333" Type="http://schemas.openxmlformats.org/officeDocument/2006/relationships/hyperlink" Target="mailto:hdemagalhaes@rekeep.com" TargetMode="External"/><Relationship Id="rId51" Type="http://schemas.openxmlformats.org/officeDocument/2006/relationships/hyperlink" Target="https://upecnumerique.sharepoint.com/:f:/r/sites/DAF-PRB/documents_contractuels/2.March%C3%A9s%20acc%C3%A8s%20LIMITE/7.Travaux%20-%20maitrise%20d%27%C5%93uvre%20-coordination/2023PATVXPASSE?csf=1&amp;web=1&amp;e=x4Lcww" TargetMode="External"/><Relationship Id="rId72" Type="http://schemas.openxmlformats.org/officeDocument/2006/relationships/hyperlink" Target="https://upecnumerique.sharepoint.com/:f:/r/sites/DAF-PRB/documents_contractuels/2.March%C3%A9s%20acc%C3%A8s%20LIMITE/4.Fonctionnement%20courant/2019PFASSUAUTO?csf=1&amp;web=1&amp;e=0ZRVtc" TargetMode="External"/><Relationship Id="rId93" Type="http://schemas.openxmlformats.org/officeDocument/2006/relationships/hyperlink" Target="https://upecnumerique.sharepoint.com/:f:/r/sites/DAF-PRB/documents_contractuels/2.March%C3%A9s%20acc%C3%A8s%20LIMITE/5.Informatiques-bureatiques/2022PNEATTESTA?csf=1&amp;web=1&amp;e=jHLayR" TargetMode="External"/><Relationship Id="rId189"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TargetMode="External"/><Relationship Id="rId3" Type="http://schemas.openxmlformats.org/officeDocument/2006/relationships/hyperlink" Target="mailto:david@uptale.io--0620951845" TargetMode="External"/><Relationship Id="rId214"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235" Type="http://schemas.openxmlformats.org/officeDocument/2006/relationships/hyperlink" Target="https://upecnumerique.sharepoint.com/sites/DAF-PRB/documents_contractuels/Forms/AllItems.aspx?RootFolder=/sites%2FDAF%2DPRB%2Fdocuments%5Fcontractuels%2F1%2EMarch%C3%A9s%20ouverts%20%C3%A0%20TOUS%2F3%2ETraiteur%2DAlimentaire%2F2020PATRAITEUR&amp;View=%7B6F884D63%2DDCF1%2D49B2%2DBCDC%2DBDF571290E5C%7D" TargetMode="External"/><Relationship Id="rId256" Type="http://schemas.openxmlformats.org/officeDocument/2006/relationships/hyperlink" Target="https://upecnumerique.sharepoint.com/sites/DAF-PRB/documents_contractuels/Forms/AllItems.aspx?RootFolder=/sites%2FDAF%2DPRB%2Fdocuments%5Fcontractuels%2F2%2EMarch%C3%A9s%20acc%C3%A8s%20LIMITE%2F4%2EFonctionnement%20courant%2F2024PFESPVERTS&amp;View=%7B6F884D63%2DDCF1%2D49B2%2DBCDC%2DBDF571290E5C%7D" TargetMode="External"/><Relationship Id="rId277" Type="http://schemas.openxmlformats.org/officeDocument/2006/relationships/hyperlink" Target="https://upecnumerique.sharepoint.com/sites/DAF-PRB/documents_contractuels/Forms/AllItems.aspx?RootFolder=/sites%2FDAF%2DPRB%2Fdocuments%5Fcontractuels%2F2%2EMarch%C3%A9s%20acc%C3%A8s%20LIMITE%2F5%2EInformatiques%2Dbureatiques%2F2024PFPRESINFO&amp;View=%7B6F884D63%2DDCF1%2D49B2%2DBCDC%2DBDF571290E5C%7D" TargetMode="External"/><Relationship Id="rId298" Type="http://schemas.openxmlformats.org/officeDocument/2006/relationships/hyperlink" Target="https://upecnumerique.sharepoint.com/sites/DAF-PRB/documents_contractuels/Forms/AllItems.aspx?RootFolder=/sites%2FDAF%2DPRB%2Fdocuments%5Fcontractuels%2F1%2EMarch%C3%A9s%20ouverts%20%C3%A0%20TOUS%2F4%2EFonctionnement%20Courant%2F2025PFREPROETU&amp;View=%7B6F884D63%2DDCF1%2D49B2%2DBCDC%2DBDF571290E5C%7D" TargetMode="External"/><Relationship Id="rId116" Type="http://schemas.openxmlformats.org/officeDocument/2006/relationships/hyperlink" Target="https://upecnumerique.sharepoint.com/sites/DAF-PRB/documents_contractuels/Forms/AllItems.aspx?RootFolder=/sites%2FDAF%2DPRB%2Fdocuments%5Fcontractuels%2F1%2EMarch%C3%A9s%20ouverts%20%C3%A0%20TOUS%2F5%2EInformatiques%2Dbureatiques%2F2021PFAUDIUPEC&amp;View=%7B6F884D63%2DDCF1%2D49B2%2DBCDC%2DBDF571290E5C%7D" TargetMode="External"/><Relationship Id="rId137" Type="http://schemas.openxmlformats.org/officeDocument/2006/relationships/hyperlink" Target="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TargetMode="External"/><Relationship Id="rId158" Type="http://schemas.openxmlformats.org/officeDocument/2006/relationships/hyperlink" Target="https://www.ugap.fr/" TargetMode="External"/><Relationship Id="rId302" Type="http://schemas.openxmlformats.org/officeDocument/2006/relationships/hyperlink" Target="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TargetMode="External"/><Relationship Id="rId323" Type="http://schemas.openxmlformats.org/officeDocument/2006/relationships/hyperlink" Target="https://upecnumerique.sharepoint.com/sites/DAF-PRB/documents_contractuels/Forms/AllItems.aspx?RootFolder=/sites%2FDAF%2DPRB%2Fdocuments%5Fcontractuels%2F1%2EMarch%C3%A9s%20ouverts%20%C3%A0%20TOUS%2F1%2E%20Achats%20Mutualis%C3%A9s%2FCNL&amp;View=%7B6F884D63%2DDCF1%2D49B2%2DBCDC%2DBDF571290E5C%7D" TargetMode="External"/><Relationship Id="rId344" Type="http://schemas.openxmlformats.org/officeDocument/2006/relationships/hyperlink" Target="https://upecnumerique.sharepoint.com/sites/DAF-PRB/documents_contractuels/Forms/AllItems.aspx?id=%2Fsites%2FDAF%2DPRB%2Fdocuments%5Fcontractuels%2F1%2EMarch%C3%A9s%20ouverts%20%C3%A0%20TOUS%2F5%2EInformatiques%2Dbureatiques%2F2026PFAUDIUPEC&amp;p=true&amp;ga=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A552-DFC2-4BED-A767-633E5B8CB445}">
  <sheetPr>
    <tabColor rgb="FF1F4E79"/>
  </sheetPr>
  <dimension ref="A1:J50"/>
  <sheetViews>
    <sheetView showGridLines="0" topLeftCell="A28" zoomScale="90" zoomScaleNormal="90" workbookViewId="0">
      <selection activeCell="F18" sqref="F18"/>
    </sheetView>
  </sheetViews>
  <sheetFormatPr baseColWidth="10" defaultRowHeight="14.5" x14ac:dyDescent="0.35"/>
  <cols>
    <col min="1" max="1" width="2.81640625" customWidth="1"/>
    <col min="2" max="2" width="41.81640625" customWidth="1"/>
    <col min="3" max="3" width="38.1796875" customWidth="1"/>
    <col min="4" max="4" width="21" customWidth="1"/>
    <col min="5" max="5" width="16.1796875" customWidth="1"/>
    <col min="6" max="6" width="41.81640625" customWidth="1"/>
    <col min="7" max="7" width="15.54296875" customWidth="1"/>
    <col min="8" max="8" width="47.54296875" customWidth="1"/>
    <col min="10" max="10" width="53.26953125" customWidth="1"/>
  </cols>
  <sheetData>
    <row r="1" spans="1:8" ht="12" customHeight="1" x14ac:dyDescent="0.35">
      <c r="A1" s="92"/>
      <c r="B1" s="92"/>
      <c r="C1" s="92"/>
      <c r="D1" s="92"/>
      <c r="E1" s="92"/>
      <c r="F1" s="92"/>
      <c r="G1" s="92"/>
      <c r="H1" s="92"/>
    </row>
    <row r="2" spans="1:8" ht="50.15" customHeight="1" x14ac:dyDescent="0.35">
      <c r="A2" s="88"/>
      <c r="B2" s="89" t="s">
        <v>1117</v>
      </c>
      <c r="C2" s="90"/>
      <c r="D2" s="90"/>
      <c r="E2" s="90"/>
      <c r="F2" s="90"/>
      <c r="G2" s="90"/>
      <c r="H2" s="90"/>
    </row>
    <row r="3" spans="1:8" ht="28" customHeight="1" x14ac:dyDescent="0.35">
      <c r="A3" s="88"/>
      <c r="B3" s="91" t="s">
        <v>1747</v>
      </c>
      <c r="C3" s="90"/>
      <c r="D3" s="90"/>
      <c r="E3" s="90"/>
      <c r="F3" s="90"/>
      <c r="G3" s="90"/>
      <c r="H3" s="90"/>
    </row>
    <row r="4" spans="1:8" ht="32.15" customHeight="1" thickBot="1" x14ac:dyDescent="0.4">
      <c r="A4" s="93"/>
      <c r="B4" s="94" t="str">
        <f ca="1">"➡️ Voir la synthèse complète des "&amp;E18&amp;" marchés"</f>
        <v>➡️ Voir la synthèse complète des 538 marchés</v>
      </c>
      <c r="C4" s="95"/>
      <c r="D4" s="95"/>
      <c r="E4" s="95"/>
      <c r="F4" s="95"/>
      <c r="G4" s="95"/>
      <c r="H4" s="95"/>
    </row>
    <row r="5" spans="1:8" ht="30" customHeight="1" x14ac:dyDescent="0.35">
      <c r="A5" s="3"/>
      <c r="B5" s="82" t="s">
        <v>1118</v>
      </c>
      <c r="C5" s="83" t="s">
        <v>1119</v>
      </c>
      <c r="D5" s="649" t="s">
        <v>2630</v>
      </c>
      <c r="E5" s="86" t="s">
        <v>1120</v>
      </c>
      <c r="F5" s="61"/>
      <c r="G5" s="61"/>
      <c r="H5" s="61"/>
    </row>
    <row r="6" spans="1:8" ht="26.15" customHeight="1" x14ac:dyDescent="0.35">
      <c r="A6" s="653"/>
      <c r="B6" s="654" t="s">
        <v>1121</v>
      </c>
      <c r="C6" s="650" t="s">
        <v>1122</v>
      </c>
      <c r="D6" s="651" t="s">
        <v>2631</v>
      </c>
      <c r="E6" s="652">
        <f ca="1">COUNTIF('📦 APPRO. GÉNÉRAUX'!E6:E499,"?*")</f>
        <v>69</v>
      </c>
      <c r="F6" s="61"/>
      <c r="G6" s="61"/>
      <c r="H6" s="61"/>
    </row>
    <row r="7" spans="1:8" ht="26.15" customHeight="1" x14ac:dyDescent="0.35">
      <c r="A7" s="658"/>
      <c r="B7" s="659" t="s">
        <v>1123</v>
      </c>
      <c r="C7" s="655" t="s">
        <v>1124</v>
      </c>
      <c r="D7" s="656" t="s">
        <v>2632</v>
      </c>
      <c r="E7" s="657">
        <f ca="1">COUNTIF('🏗️ BÂTIMENTS &amp; TRAVAUX'!E6:E500,"?*")</f>
        <v>242</v>
      </c>
      <c r="F7" s="61"/>
      <c r="G7" s="61"/>
      <c r="H7" s="61"/>
    </row>
    <row r="8" spans="1:8" ht="26.15" customHeight="1" x14ac:dyDescent="0.35">
      <c r="A8" s="663"/>
      <c r="B8" s="664" t="s">
        <v>1125</v>
      </c>
      <c r="C8" s="660" t="s">
        <v>1126</v>
      </c>
      <c r="D8" s="661" t="s">
        <v>2633</v>
      </c>
      <c r="E8" s="662">
        <f ca="1">COUNTIF('🐁 EXPÉRIMENTATION'!E6:E500,"?*")</f>
        <v>6</v>
      </c>
      <c r="F8" s="61"/>
      <c r="G8" s="61"/>
      <c r="H8" s="61"/>
    </row>
    <row r="9" spans="1:8" ht="26.15" customHeight="1" x14ac:dyDescent="0.35">
      <c r="A9" s="668"/>
      <c r="B9" s="669" t="s">
        <v>1127</v>
      </c>
      <c r="C9" s="665" t="s">
        <v>1128</v>
      </c>
      <c r="D9" s="666" t="s">
        <v>2634</v>
      </c>
      <c r="E9" s="667">
        <f ca="1">COUNTIF('⚙️ MÉCANIQUE &amp; ATELIER'!E5:E499,"?*")</f>
        <v>6</v>
      </c>
      <c r="F9" s="61"/>
      <c r="G9" s="61"/>
      <c r="H9" s="61"/>
    </row>
    <row r="10" spans="1:8" ht="26.15" customHeight="1" x14ac:dyDescent="0.35">
      <c r="A10" s="673"/>
      <c r="B10" s="674" t="s">
        <v>1129</v>
      </c>
      <c r="C10" s="670" t="s">
        <v>1130</v>
      </c>
      <c r="D10" s="671" t="s">
        <v>2635</v>
      </c>
      <c r="E10" s="672">
        <f ca="1">COUNTIF('🧪 CHIMIE &amp; BIOLOGIE'!E6:E500,"?*")</f>
        <v>7</v>
      </c>
      <c r="F10" s="61"/>
      <c r="G10" s="61"/>
      <c r="H10" s="61"/>
    </row>
    <row r="11" spans="1:8" ht="26.15" customHeight="1" x14ac:dyDescent="0.35">
      <c r="A11" s="678"/>
      <c r="B11" s="679" t="s">
        <v>1131</v>
      </c>
      <c r="C11" s="675" t="s">
        <v>1132</v>
      </c>
      <c r="D11" s="676" t="s">
        <v>2636</v>
      </c>
      <c r="E11" s="677">
        <f ca="1">COUNTIF('📣 COMMUNICATION &amp; CULTURE'!E6:E500,"?*")</f>
        <v>40</v>
      </c>
      <c r="F11" s="61"/>
      <c r="G11" s="61"/>
      <c r="H11" s="61"/>
    </row>
    <row r="12" spans="1:8" ht="26.15" customHeight="1" x14ac:dyDescent="0.35">
      <c r="A12" s="683"/>
      <c r="B12" s="684" t="s">
        <v>1133</v>
      </c>
      <c r="C12" s="680" t="s">
        <v>1134</v>
      </c>
      <c r="D12" s="681" t="s">
        <v>2637</v>
      </c>
      <c r="E12" s="682">
        <f ca="1">COUNTIF('✈️ DÉPLACEMENTS &amp; LOGIST.'!E6:E500,"?*")</f>
        <v>7</v>
      </c>
      <c r="F12" s="61"/>
      <c r="G12" s="61"/>
      <c r="H12" s="61"/>
    </row>
    <row r="13" spans="1:8" ht="26.15" customHeight="1" x14ac:dyDescent="0.35">
      <c r="A13" s="688"/>
      <c r="B13" s="689" t="s">
        <v>1135</v>
      </c>
      <c r="C13" s="685" t="s">
        <v>1136</v>
      </c>
      <c r="D13" s="686" t="s">
        <v>2638</v>
      </c>
      <c r="E13" s="687">
        <f ca="1">COUNTIF('📋 ÉTUDES, CONSEILS &amp; RH'!E6:E500,"?*")</f>
        <v>36</v>
      </c>
      <c r="F13" s="61"/>
      <c r="G13" s="61"/>
      <c r="H13" s="61"/>
    </row>
    <row r="14" spans="1:8" ht="26.15" customHeight="1" x14ac:dyDescent="0.35">
      <c r="A14" s="693"/>
      <c r="B14" s="694" t="s">
        <v>1137</v>
      </c>
      <c r="C14" s="690" t="s">
        <v>1138</v>
      </c>
      <c r="D14" s="691" t="s">
        <v>2639</v>
      </c>
      <c r="E14" s="692">
        <f ca="1">COUNTIF('💻 INFORMATIQUE &amp; AUDIO.'!E6:E500,"?*")</f>
        <v>97</v>
      </c>
      <c r="F14" s="61"/>
      <c r="G14" s="61"/>
      <c r="H14" s="61"/>
    </row>
    <row r="15" spans="1:8" ht="26.15" customHeight="1" x14ac:dyDescent="0.35">
      <c r="A15" s="698"/>
      <c r="B15" s="699" t="s">
        <v>1139</v>
      </c>
      <c r="C15" s="695" t="s">
        <v>1140</v>
      </c>
      <c r="D15" s="696" t="s">
        <v>2640</v>
      </c>
      <c r="E15" s="697">
        <f ca="1">COUNTIF('🛡️ HYGIÈNE &amp; SÉCURITÉ'!E6:E500,"?*")</f>
        <v>3</v>
      </c>
      <c r="F15" s="61"/>
      <c r="G15" s="61"/>
      <c r="H15" s="61"/>
    </row>
    <row r="16" spans="1:8" ht="26.15" customHeight="1" x14ac:dyDescent="0.35">
      <c r="A16" s="703"/>
      <c r="B16" s="704" t="s">
        <v>1141</v>
      </c>
      <c r="C16" s="700" t="s">
        <v>1142</v>
      </c>
      <c r="D16" s="701" t="s">
        <v>2641</v>
      </c>
      <c r="E16" s="702">
        <f ca="1">COUNTIF('🔬 INSTRUMENTS SCIENT.'!E6:E500,"?*")</f>
        <v>19</v>
      </c>
      <c r="F16" s="61"/>
      <c r="G16" s="61"/>
      <c r="H16" s="61"/>
    </row>
    <row r="17" spans="1:10" ht="26.15" customHeight="1" x14ac:dyDescent="0.35">
      <c r="A17" s="708"/>
      <c r="B17" s="709" t="s">
        <v>1143</v>
      </c>
      <c r="C17" s="705" t="s">
        <v>1144</v>
      </c>
      <c r="D17" s="706" t="s">
        <v>2642</v>
      </c>
      <c r="E17" s="707">
        <f ca="1">COUNTIF('🏥 SANTÉ &amp; MÉDICAL'!E6:E500,"?*")</f>
        <v>6</v>
      </c>
      <c r="F17" s="61"/>
      <c r="G17" s="61"/>
      <c r="H17" s="61"/>
    </row>
    <row r="18" spans="1:10" ht="30" customHeight="1" thickBot="1" x14ac:dyDescent="0.4">
      <c r="A18" s="3"/>
      <c r="B18" s="84" t="s">
        <v>1145</v>
      </c>
      <c r="C18" s="85" t="s">
        <v>1146</v>
      </c>
      <c r="D18" s="85"/>
      <c r="E18" s="87">
        <f ca="1">SUM(E6:E17)</f>
        <v>538</v>
      </c>
      <c r="F18" s="61"/>
      <c r="G18" s="61"/>
      <c r="H18" s="61"/>
    </row>
    <row r="19" spans="1:10" ht="12" customHeight="1" x14ac:dyDescent="0.35">
      <c r="A19" s="3"/>
      <c r="B19" s="61"/>
      <c r="C19" s="61"/>
      <c r="D19" s="61"/>
      <c r="E19" s="61"/>
      <c r="F19" s="61"/>
      <c r="G19" s="61"/>
      <c r="H19" s="61"/>
    </row>
    <row r="20" spans="1:10" ht="36" customHeight="1" thickBot="1" x14ac:dyDescent="0.4">
      <c r="A20" s="3"/>
      <c r="B20" s="68" t="s">
        <v>1731</v>
      </c>
      <c r="C20" s="61"/>
      <c r="D20" s="61"/>
      <c r="E20" s="61"/>
      <c r="F20" s="61"/>
      <c r="G20" s="61"/>
      <c r="H20" s="61"/>
    </row>
    <row r="21" spans="1:10" ht="8.15" customHeight="1" thickTop="1" x14ac:dyDescent="0.35">
      <c r="A21" s="3"/>
      <c r="B21" s="69"/>
      <c r="C21" s="69"/>
      <c r="D21" s="69"/>
      <c r="E21" s="69"/>
      <c r="F21" s="69"/>
      <c r="G21" s="69"/>
      <c r="H21" s="69"/>
    </row>
    <row r="22" spans="1:10" ht="30" customHeight="1" x14ac:dyDescent="0.4">
      <c r="A22" s="3"/>
      <c r="B22" s="70" t="s">
        <v>1732</v>
      </c>
      <c r="C22" s="61"/>
      <c r="D22" s="61"/>
      <c r="E22" s="61"/>
      <c r="F22" s="70" t="s">
        <v>1736</v>
      </c>
      <c r="G22" s="61"/>
      <c r="H22" s="61"/>
    </row>
    <row r="23" spans="1:10" ht="24" customHeight="1" x14ac:dyDescent="0.45">
      <c r="A23" s="3"/>
      <c r="B23" s="61"/>
      <c r="C23" s="61"/>
      <c r="D23" s="61"/>
      <c r="E23" s="61"/>
      <c r="F23" s="62" t="s">
        <v>1737</v>
      </c>
      <c r="G23" s="61"/>
      <c r="H23" s="62" t="s">
        <v>1734</v>
      </c>
      <c r="J23" s="59"/>
    </row>
    <row r="24" spans="1:10" ht="55" customHeight="1" x14ac:dyDescent="0.35">
      <c r="A24" s="3"/>
      <c r="B24" s="71" t="s">
        <v>1749</v>
      </c>
      <c r="C24" s="65" t="s">
        <v>1750</v>
      </c>
      <c r="D24" s="65"/>
      <c r="E24" s="61"/>
      <c r="F24" s="66" t="s">
        <v>1738</v>
      </c>
      <c r="G24" s="63"/>
      <c r="H24" s="66" t="s">
        <v>1735</v>
      </c>
    </row>
    <row r="25" spans="1:10" ht="17.25" customHeight="1" x14ac:dyDescent="0.35">
      <c r="A25" s="3"/>
      <c r="B25" s="61"/>
      <c r="C25" s="61"/>
      <c r="D25" s="61"/>
      <c r="E25" s="61"/>
      <c r="F25" s="61"/>
      <c r="G25" s="710"/>
      <c r="H25" s="61"/>
    </row>
    <row r="26" spans="1:10" ht="60" customHeight="1" x14ac:dyDescent="0.35">
      <c r="A26" s="3"/>
      <c r="B26" s="71" t="s">
        <v>1751</v>
      </c>
      <c r="C26" s="64" t="s">
        <v>1752</v>
      </c>
      <c r="D26" s="64"/>
      <c r="E26" s="61"/>
      <c r="F26" s="66" t="s">
        <v>1739</v>
      </c>
      <c r="G26" s="63"/>
      <c r="H26" s="67" t="s">
        <v>1748</v>
      </c>
    </row>
    <row r="27" spans="1:10" ht="16.5" customHeight="1" x14ac:dyDescent="0.35">
      <c r="A27" s="3"/>
      <c r="B27" s="61"/>
      <c r="C27" s="61"/>
      <c r="D27" s="61"/>
      <c r="E27" s="61"/>
      <c r="F27" s="61"/>
      <c r="G27" s="710"/>
      <c r="H27" s="61"/>
    </row>
    <row r="28" spans="1:10" ht="110.25" customHeight="1" x14ac:dyDescent="0.35">
      <c r="A28" s="3"/>
      <c r="B28" s="71" t="s">
        <v>1753</v>
      </c>
      <c r="C28" s="64" t="s">
        <v>1733</v>
      </c>
      <c r="D28" s="64"/>
      <c r="E28" s="61"/>
      <c r="F28" s="66" t="s">
        <v>1740</v>
      </c>
      <c r="G28" s="63"/>
      <c r="H28" s="711" t="s">
        <v>2643</v>
      </c>
    </row>
    <row r="29" spans="1:10" ht="36" customHeight="1" x14ac:dyDescent="0.35">
      <c r="A29" s="72"/>
      <c r="B29" s="73" t="s">
        <v>1741</v>
      </c>
      <c r="C29" s="74"/>
      <c r="D29" s="74"/>
      <c r="E29" s="74"/>
      <c r="F29" s="74"/>
      <c r="G29" s="74"/>
      <c r="H29" s="74"/>
    </row>
    <row r="30" spans="1:10" ht="6" customHeight="1" x14ac:dyDescent="0.35">
      <c r="A30" s="3"/>
      <c r="B30" s="61"/>
      <c r="C30" s="61"/>
      <c r="D30" s="61"/>
      <c r="E30" s="61"/>
      <c r="F30" s="61"/>
      <c r="G30" s="61"/>
      <c r="H30" s="61"/>
    </row>
    <row r="31" spans="1:10" ht="58.5" customHeight="1" x14ac:dyDescent="0.35">
      <c r="A31" s="3"/>
      <c r="B31" s="96" t="s">
        <v>1754</v>
      </c>
      <c r="C31" s="61"/>
      <c r="D31" s="61"/>
      <c r="E31" s="61"/>
      <c r="F31" s="61"/>
      <c r="G31" s="61"/>
      <c r="H31" s="61"/>
    </row>
    <row r="32" spans="1:10" ht="59.25" customHeight="1" thickBot="1" x14ac:dyDescent="0.4">
      <c r="A32" s="3"/>
      <c r="B32" s="97" t="s">
        <v>1742</v>
      </c>
      <c r="C32" s="61"/>
      <c r="D32" s="61"/>
      <c r="E32" s="61"/>
      <c r="F32" s="61"/>
      <c r="G32" s="61"/>
      <c r="H32" s="61"/>
      <c r="J32" s="60"/>
    </row>
    <row r="33" spans="1:10" ht="24" customHeight="1" x14ac:dyDescent="0.35">
      <c r="A33" s="3"/>
      <c r="B33" s="78" t="s">
        <v>1743</v>
      </c>
      <c r="C33" s="81" t="s">
        <v>1744</v>
      </c>
      <c r="D33" s="81"/>
      <c r="E33" s="75"/>
      <c r="F33" s="75"/>
      <c r="G33" s="75"/>
      <c r="H33" s="75"/>
      <c r="J33" s="60"/>
    </row>
    <row r="34" spans="1:10" ht="41.25" customHeight="1" x14ac:dyDescent="0.35">
      <c r="A34" s="3"/>
      <c r="B34" s="79" t="s">
        <v>1745</v>
      </c>
      <c r="C34" s="597" t="s">
        <v>2629</v>
      </c>
      <c r="D34" s="597"/>
      <c r="E34" s="76"/>
      <c r="F34" s="76"/>
      <c r="G34" s="76"/>
      <c r="H34" s="76"/>
      <c r="J34" s="60"/>
    </row>
    <row r="35" spans="1:10" ht="24" customHeight="1" thickBot="1" x14ac:dyDescent="0.4">
      <c r="A35" s="3"/>
      <c r="B35" s="80" t="s">
        <v>1746</v>
      </c>
      <c r="C35" s="77" t="s">
        <v>2566</v>
      </c>
      <c r="D35" s="77"/>
      <c r="E35" s="77"/>
      <c r="F35" s="77"/>
      <c r="G35" s="77"/>
      <c r="H35" s="77"/>
    </row>
    <row r="36" spans="1:10" ht="8.15" customHeight="1" x14ac:dyDescent="0.35"/>
    <row r="37" spans="1:10" ht="8.15" customHeight="1" x14ac:dyDescent="0.35"/>
    <row r="38" spans="1:10" ht="8.15" customHeight="1" x14ac:dyDescent="0.35"/>
    <row r="39" spans="1:10" ht="8.15" customHeight="1" x14ac:dyDescent="0.35"/>
    <row r="40" spans="1:10" ht="28" customHeight="1" x14ac:dyDescent="0.35"/>
    <row r="41" spans="1:10" ht="27.75" customHeight="1" x14ac:dyDescent="0.35">
      <c r="B41" t="s">
        <v>1113</v>
      </c>
    </row>
    <row r="42" spans="1:10" ht="60.75" customHeight="1" x14ac:dyDescent="0.35"/>
    <row r="43" spans="1:10" ht="35.25" customHeight="1" x14ac:dyDescent="0.35"/>
    <row r="44" spans="1:10" ht="32.15" customHeight="1" x14ac:dyDescent="0.35"/>
    <row r="45" spans="1:10" ht="8.15" customHeight="1" x14ac:dyDescent="0.35"/>
    <row r="46" spans="1:10" ht="20.149999999999999" customHeight="1" x14ac:dyDescent="0.35"/>
    <row r="47" spans="1:10" ht="8.15" customHeight="1" x14ac:dyDescent="0.35"/>
    <row r="48" spans="1:10" ht="32.15" customHeight="1" x14ac:dyDescent="0.35"/>
    <row r="49" ht="8.15" customHeight="1" x14ac:dyDescent="0.35"/>
    <row r="50" ht="20.149999999999999" customHeight="1" x14ac:dyDescent="0.35"/>
  </sheetData>
  <hyperlinks>
    <hyperlink ref="C6" location="'📦 APPRO. GÉNÉRAUX'!A1" display="📦 APPRO. GÉNÉRAUX" xr:uid="{54ABBAC7-BD45-4CCA-A096-6E32CE1EFA93}"/>
    <hyperlink ref="C7" location="'🏗️ BÂTIMENTS &amp; TRAVAUX'!A1" display="🏗️ BÂTIMENTS &amp; TRAVAUX" xr:uid="{DF2EA86B-F828-47AC-8ACB-6BE65112A4AF}"/>
    <hyperlink ref="C8" location="'🐁 EXPÉRIMENTATION'!A1" display="🐁 EXPÉRIMENTATION" xr:uid="{43A65C83-8BC4-4377-B337-C69131AFD3AB}"/>
    <hyperlink ref="C9" location="'⚙️ MÉCANIQUE &amp; ATELIER'!A1" display="⚙️ MÉCANIQUE &amp; ATELIER" xr:uid="{659F1639-F44F-4A21-8B83-F5FAFC477F7E}"/>
    <hyperlink ref="C10" location="'🧪 CHIMIE &amp; BIOLOGIE'!A1" display="🧪 CHIMIE &amp; BIOLOGIE" xr:uid="{FE722E3A-D620-4CE7-96EA-65EA6BB5EF60}"/>
    <hyperlink ref="C11" location="'📣 COMMUNICATION &amp; CULTURE'!A1" display="📣 COMMUNICATION &amp; CULTURE" xr:uid="{7C6AE95C-E545-469D-947A-A9E5615BB143}"/>
    <hyperlink ref="C12" location="'✈️ DÉPLACEMENTS &amp; LOGIST.'!A1" display="✈️ DÉPLACEMENTS &amp; LOGIST." xr:uid="{F233944D-EF32-48A3-8589-0D8900AE00F9}"/>
    <hyperlink ref="C13" location="'📋 ÉTUDES, CONSEILS &amp; RH'!A1" display="📋 ÉTUDES, CONSEILS &amp; RH" xr:uid="{8DB74987-0ADC-49FC-854E-E31E8B9745A9}"/>
    <hyperlink ref="C14" location="'💻 INFORMATIQUE &amp; AUDIO.'!A1" display="💻 INFORMATIQUE &amp; AUDIO." xr:uid="{9ADF8554-2EF5-470A-9E04-5A6BB754C0A3}"/>
    <hyperlink ref="C15" location="'🛡️ HYGIÈNE &amp; SÉCURITÉ'!A1" display="🛡️ HYGIÈNE &amp; SÉCURITÉ" xr:uid="{2B93244D-798E-470B-B743-ACDA4D0714B4}"/>
    <hyperlink ref="C16" location="'🔬 INSTRUMENTS SCIENT.'!A1" display="🔬 INSTRUMENTS SCIENT." xr:uid="{37F51FDE-20BA-46C7-8B9C-7E172B74C1D2}"/>
    <hyperlink ref="C17" location="'🏥 SANTÉ &amp; MÉDICAL'!A1" display="🏥 SANTÉ &amp; MÉDICAL" xr:uid="{DD5BF2C4-DB73-44A3-89E2-7FB5CACDEDC0}"/>
    <hyperlink ref="B4" location="'📊 SYNTHÈSE TOUS MARCHÉS'!A1" display="➡️ Voir la synthèse complète des 512 marchés" xr:uid="{A35BF28D-2B0F-4FE1-853C-C85B7E10EF45}"/>
    <hyperlink ref="C33" r:id="rId1" xr:uid="{9E26A63D-F251-46A1-852A-E053846911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CF58A-41DB-4BE6-8810-ED9B345A68C0}">
  <sheetPr>
    <tabColor rgb="FF4472C4"/>
  </sheetPr>
  <dimension ref="A1:X997"/>
  <sheetViews>
    <sheetView showGridLines="0" tabSelected="1" topLeftCell="P1" zoomScale="90" zoomScaleNormal="90" workbookViewId="0">
      <pane ySplit="1" topLeftCell="A524" activePane="bottomLeft" state="frozen"/>
      <selection pane="bottomLeft" activeCell="R538" sqref="R538"/>
    </sheetView>
  </sheetViews>
  <sheetFormatPr baseColWidth="10" defaultRowHeight="14.5" x14ac:dyDescent="0.35"/>
  <cols>
    <col min="1" max="1" width="15.26953125" customWidth="1"/>
    <col min="2" max="2" width="15" bestFit="1" customWidth="1"/>
    <col min="3" max="3" width="26.7265625" style="56" customWidth="1"/>
    <col min="4" max="4" width="17.1796875" style="56" customWidth="1"/>
    <col min="5" max="5" width="21" style="56" customWidth="1"/>
    <col min="6" max="6" width="65.81640625" style="56" hidden="1" customWidth="1"/>
    <col min="7" max="7" width="31.54296875" style="56" customWidth="1"/>
    <col min="8" max="8" width="52.26953125" style="56" customWidth="1"/>
    <col min="9" max="9" width="42.7265625" style="56" hidden="1" customWidth="1"/>
    <col min="10" max="10" width="28.453125" style="56" hidden="1" customWidth="1"/>
    <col min="11" max="11" width="46.26953125" style="56" hidden="1" customWidth="1"/>
    <col min="12" max="12" width="11.453125" style="56" customWidth="1"/>
    <col min="13" max="13" width="13.81640625" style="56" bestFit="1" customWidth="1"/>
    <col min="14" max="14" width="26.26953125" style="56" bestFit="1" customWidth="1"/>
    <col min="15" max="15" width="25.81640625" style="56" bestFit="1" customWidth="1"/>
    <col min="16" max="16" width="29.54296875" style="56" customWidth="1"/>
    <col min="17" max="17" width="20.1796875" style="56" bestFit="1" customWidth="1"/>
    <col min="18" max="18" width="44.54296875" style="56" bestFit="1" customWidth="1"/>
    <col min="19" max="19" width="57.26953125" style="56" customWidth="1"/>
    <col min="20" max="20" width="13.453125" style="56" bestFit="1" customWidth="1"/>
    <col min="21" max="21" width="29.1796875" style="56" customWidth="1"/>
    <col min="22" max="22" width="17.1796875" style="56" customWidth="1"/>
    <col min="23" max="23" width="15.26953125" style="56" customWidth="1"/>
    <col min="24" max="24" width="30.453125" style="56" customWidth="1"/>
  </cols>
  <sheetData>
    <row r="1" spans="1:24" ht="33" customHeight="1" x14ac:dyDescent="0.35">
      <c r="A1" s="98" t="s">
        <v>1755</v>
      </c>
      <c r="B1" s="157" t="s">
        <v>2514</v>
      </c>
      <c r="C1" s="157" t="s">
        <v>1147</v>
      </c>
      <c r="D1" s="158" t="s">
        <v>0</v>
      </c>
      <c r="E1" s="158" t="s">
        <v>1760</v>
      </c>
      <c r="F1" s="158" t="s">
        <v>2</v>
      </c>
      <c r="G1" s="158" t="s">
        <v>242</v>
      </c>
      <c r="H1" s="158" t="s">
        <v>3</v>
      </c>
      <c r="I1" s="158" t="s">
        <v>4</v>
      </c>
      <c r="J1" s="158" t="s">
        <v>5</v>
      </c>
      <c r="K1" s="158" t="s">
        <v>6</v>
      </c>
      <c r="L1" s="158" t="s">
        <v>1148</v>
      </c>
      <c r="M1" s="158" t="s">
        <v>8</v>
      </c>
      <c r="N1" s="158" t="s">
        <v>9</v>
      </c>
      <c r="O1" s="158" t="s">
        <v>10</v>
      </c>
      <c r="P1" s="158" t="s">
        <v>11</v>
      </c>
      <c r="Q1" s="158" t="s">
        <v>1149</v>
      </c>
      <c r="R1" s="158" t="s">
        <v>13</v>
      </c>
      <c r="S1" s="158" t="s">
        <v>14</v>
      </c>
      <c r="T1" s="158" t="s">
        <v>15</v>
      </c>
      <c r="U1" s="158" t="s">
        <v>16</v>
      </c>
      <c r="V1" s="158" t="s">
        <v>17</v>
      </c>
      <c r="W1" s="158" t="s">
        <v>18</v>
      </c>
      <c r="X1" s="159" t="s">
        <v>1150</v>
      </c>
    </row>
    <row r="2" spans="1:24" ht="18" customHeight="1" x14ac:dyDescent="0.35">
      <c r="A2" t="str">
        <f t="shared" ref="A2:A33" ca="1" si="0">IF(M2&lt;TODAY(),"Marché terminé","Marché en cours")</f>
        <v>Marché terminé</v>
      </c>
      <c r="B2" s="565" t="str">
        <f>LEFT(W2,1)</f>
        <v>F</v>
      </c>
      <c r="C2" s="566" t="str" cm="1">
        <f t="array" ref="C2">IF(B2="","",_xlfn.IFS(B2="A","📦 Appro. généraux",B2="H","🛡️ Hygiène &amp; Sécurité",B2="B","🏗️ Bâtiments &amp; Travaux",B2="J","🏗️ Bâtiments &amp; Travaux",B2="R","⚙️ Mécanique &amp; Atelier",B2="N","🧪 Chimie &amp; Biologie",B2="G","🧪 Chimie &amp; Biologie",B2="C","📣 Communication &amp; Culture",B2="D","✈️ Déplacements &amp; Logist.",B2="F","✈️ Déplacements &amp; Logist.",B2="E","📋 Études, Conseils &amp; RH",B2="I","💻 Informatique &amp; Audio.",B2="M","🔬 Instruments scient.",B2="O","🔬 Instruments scient.",B2="P","🔬 Instruments scient.",B2="S","🔬 Instruments scient.",B2="T","🔬 Instruments scient.",B2="U","🔬 Instruments scient.",B2="V","🔬 Instruments scient.",B2="W","🔬 Instruments scient.",B2="K","🐁 Expérimentation",B2="Q","🐁 Expérimentation",B2="L","🏥 Santé &amp; Médical",TRUE,"❓ Inconnu"))</f>
        <v>✈️ Déplacements &amp; Logist.</v>
      </c>
      <c r="D2" s="51" t="s">
        <v>777</v>
      </c>
      <c r="E2" s="51" t="s">
        <v>33</v>
      </c>
      <c r="F2" s="51" t="s">
        <v>1690</v>
      </c>
      <c r="G2" s="51" t="s">
        <v>33</v>
      </c>
      <c r="H2" s="51" t="s">
        <v>1690</v>
      </c>
      <c r="I2" s="51" t="s">
        <v>1095</v>
      </c>
      <c r="J2" s="51" t="s">
        <v>798</v>
      </c>
      <c r="K2" s="51" t="s">
        <v>799</v>
      </c>
      <c r="L2" s="116">
        <v>43525</v>
      </c>
      <c r="M2" s="116">
        <v>44985</v>
      </c>
      <c r="N2" s="51">
        <v>4600002940</v>
      </c>
      <c r="O2" s="51">
        <v>2000000</v>
      </c>
      <c r="P2" s="51" t="s">
        <v>800</v>
      </c>
      <c r="Q2" s="51">
        <v>56</v>
      </c>
      <c r="R2" s="51" t="s">
        <v>1912</v>
      </c>
      <c r="S2" s="51" t="s">
        <v>1691</v>
      </c>
      <c r="T2" s="51" t="s">
        <v>54</v>
      </c>
      <c r="U2" s="186" t="s">
        <v>2515</v>
      </c>
      <c r="V2" s="51" t="s">
        <v>1103</v>
      </c>
      <c r="W2" s="51" t="s">
        <v>299</v>
      </c>
      <c r="X2" s="117" t="s">
        <v>599</v>
      </c>
    </row>
    <row r="3" spans="1:24" ht="18" customHeight="1" x14ac:dyDescent="0.35">
      <c r="A3" t="str">
        <f t="shared" ca="1" si="0"/>
        <v>Marché terminé</v>
      </c>
      <c r="B3" s="565" t="str">
        <f t="shared" ref="B3:B66" si="1">LEFT(W3,1)</f>
        <v>D</v>
      </c>
      <c r="C3" s="566" t="str" cm="1">
        <f t="array" ref="C3">IF(B3="","",_xlfn.IFS(B3="A","📦 Appro. généraux",B3="H","🛡️ Hygiène &amp; Sécurité",B3="B","🏗️ Bâtiments &amp; Travaux",B3="J","🏗️ Bâtiments &amp; Travaux",B3="R","⚙️ Mécanique &amp; Atelier",B3="N","🧪 Chimie &amp; Biologie",B3="G","🧪 Chimie &amp; Biologie",B3="C","📣 Communication &amp; Culture",B3="D","✈️ Déplacements &amp; Logist.",B3="F","✈️ Déplacements &amp; Logist.",B3="E","📋 Études, Conseils &amp; RH",B3="I","💻 Informatique &amp; Audio.",B3="M","🔬 Instruments scient.",B3="O","🔬 Instruments scient.",B3="P","🔬 Instruments scient.",B3="S","🔬 Instruments scient.",B3="T","🔬 Instruments scient.",B3="U","🔬 Instruments scient.",B3="V","🔬 Instruments scient.",B3="W","🔬 Instruments scient.",B3="K","🐁 Expérimentation",B3="Q","🐁 Expérimentation",B3="L","🏥 Santé &amp; Médical",TRUE,"❓ Inconnu"))</f>
        <v>✈️ Déplacements &amp; Logist.</v>
      </c>
      <c r="D3" s="51" t="s">
        <v>777</v>
      </c>
      <c r="E3" s="51" t="s">
        <v>304</v>
      </c>
      <c r="F3" s="51" t="s">
        <v>1026</v>
      </c>
      <c r="G3" s="51" t="s">
        <v>304</v>
      </c>
      <c r="H3" s="51" t="s">
        <v>1026</v>
      </c>
      <c r="I3" s="51" t="s">
        <v>1095</v>
      </c>
      <c r="J3" s="51" t="s">
        <v>2175</v>
      </c>
      <c r="K3" s="51" t="s">
        <v>2175</v>
      </c>
      <c r="L3" s="116">
        <v>43586</v>
      </c>
      <c r="M3" s="116">
        <v>45382</v>
      </c>
      <c r="N3" s="51">
        <v>4600002975</v>
      </c>
      <c r="O3" s="51">
        <v>2500000</v>
      </c>
      <c r="P3" s="51" t="s">
        <v>801</v>
      </c>
      <c r="Q3" s="51">
        <v>12837</v>
      </c>
      <c r="R3" s="51" t="s">
        <v>2075</v>
      </c>
      <c r="S3" s="51" t="s">
        <v>1078</v>
      </c>
      <c r="T3" s="51" t="s">
        <v>54</v>
      </c>
      <c r="U3" s="186" t="s">
        <v>2516</v>
      </c>
      <c r="V3" s="51" t="s">
        <v>1103</v>
      </c>
      <c r="W3" s="51" t="s">
        <v>300</v>
      </c>
      <c r="X3" s="117" t="s">
        <v>600</v>
      </c>
    </row>
    <row r="4" spans="1:24" ht="18" customHeight="1" x14ac:dyDescent="0.35">
      <c r="A4" t="str">
        <f t="shared" ca="1" si="0"/>
        <v>Marché terminé</v>
      </c>
      <c r="B4" s="565" t="str">
        <f t="shared" si="1"/>
        <v>D</v>
      </c>
      <c r="C4" s="566" t="str" cm="1">
        <f t="array" ref="C4">IF(B4="","",_xlfn.IFS(B4="A","📦 Appro. généraux",B4="H","🛡️ Hygiène &amp; Sécurité",B4="B","🏗️ Bâtiments &amp; Travaux",B4="J","🏗️ Bâtiments &amp; Travaux",B4="R","⚙️ Mécanique &amp; Atelier",B4="N","🧪 Chimie &amp; Biologie",B4="G","🧪 Chimie &amp; Biologie",B4="C","📣 Communication &amp; Culture",B4="D","✈️ Déplacements &amp; Logist.",B4="F","✈️ Déplacements &amp; Logist.",B4="E","📋 Études, Conseils &amp; RH",B4="I","💻 Informatique &amp; Audio.",B4="M","🔬 Instruments scient.",B4="O","🔬 Instruments scient.",B4="P","🔬 Instruments scient.",B4="S","🔬 Instruments scient.",B4="T","🔬 Instruments scient.",B4="U","🔬 Instruments scient.",B4="V","🔬 Instruments scient.",B4="W","🔬 Instruments scient.",B4="K","🐁 Expérimentation",B4="Q","🐁 Expérimentation",B4="L","🏥 Santé &amp; Médical",TRUE,"❓ Inconnu"))</f>
        <v>✈️ Déplacements &amp; Logist.</v>
      </c>
      <c r="D4" s="51" t="s">
        <v>777</v>
      </c>
      <c r="E4" s="51" t="s">
        <v>38</v>
      </c>
      <c r="F4" s="51" t="s">
        <v>1014</v>
      </c>
      <c r="G4" s="51" t="s">
        <v>38</v>
      </c>
      <c r="H4" s="51" t="s">
        <v>1014</v>
      </c>
      <c r="I4" s="51" t="s">
        <v>853</v>
      </c>
      <c r="J4" s="51" t="s">
        <v>853</v>
      </c>
      <c r="K4" s="51" t="s">
        <v>853</v>
      </c>
      <c r="L4" s="116">
        <v>44136</v>
      </c>
      <c r="M4" s="116">
        <v>45657</v>
      </c>
      <c r="N4" s="51">
        <v>4600003484</v>
      </c>
      <c r="O4" s="51">
        <v>40000</v>
      </c>
      <c r="P4" s="51" t="s">
        <v>801</v>
      </c>
      <c r="Q4" s="51">
        <v>14219</v>
      </c>
      <c r="R4" s="51" t="s">
        <v>2076</v>
      </c>
      <c r="S4" s="51" t="s">
        <v>1071</v>
      </c>
      <c r="T4" s="51" t="s">
        <v>54</v>
      </c>
      <c r="U4" s="169" t="s">
        <v>1876</v>
      </c>
      <c r="V4" s="51" t="s">
        <v>1103</v>
      </c>
      <c r="W4" s="51" t="s">
        <v>301</v>
      </c>
      <c r="X4" s="117" t="s">
        <v>601</v>
      </c>
    </row>
    <row r="5" spans="1:24" ht="18" customHeight="1" x14ac:dyDescent="0.35">
      <c r="A5" t="str">
        <f t="shared" ca="1" si="0"/>
        <v>Marché en cours</v>
      </c>
      <c r="B5" s="565" t="str">
        <f t="shared" si="1"/>
        <v>D</v>
      </c>
      <c r="C5" s="566" t="str" cm="1">
        <f t="array" ref="C5">IF(B5="","",_xlfn.IFS(B5="A","📦 Appro. généraux",B5="H","🛡️ Hygiène &amp; Sécurité",B5="B","🏗️ Bâtiments &amp; Travaux",B5="J","🏗️ Bâtiments &amp; Travaux",B5="R","⚙️ Mécanique &amp; Atelier",B5="N","🧪 Chimie &amp; Biologie",B5="G","🧪 Chimie &amp; Biologie",B5="C","📣 Communication &amp; Culture",B5="D","✈️ Déplacements &amp; Logist.",B5="F","✈️ Déplacements &amp; Logist.",B5="E","📋 Études, Conseils &amp; RH",B5="I","💻 Informatique &amp; Audio.",B5="M","🔬 Instruments scient.",B5="O","🔬 Instruments scient.",B5="P","🔬 Instruments scient.",B5="S","🔬 Instruments scient.",B5="T","🔬 Instruments scient.",B5="U","🔬 Instruments scient.",B5="V","🔬 Instruments scient.",B5="W","🔬 Instruments scient.",B5="K","🐁 Expérimentation",B5="Q","🐁 Expérimentation",B5="L","🏥 Santé &amp; Médical",TRUE,"❓ Inconnu"))</f>
        <v>✈️ Déplacements &amp; Logist.</v>
      </c>
      <c r="D5" s="51" t="s">
        <v>777</v>
      </c>
      <c r="E5" s="51" t="s">
        <v>43</v>
      </c>
      <c r="F5" s="51" t="s">
        <v>990</v>
      </c>
      <c r="G5" s="51" t="s">
        <v>43</v>
      </c>
      <c r="H5" s="51" t="s">
        <v>990</v>
      </c>
      <c r="I5" s="51" t="s">
        <v>798</v>
      </c>
      <c r="J5" s="51" t="s">
        <v>2175</v>
      </c>
      <c r="K5" s="51" t="s">
        <v>2175</v>
      </c>
      <c r="L5" s="116">
        <v>44631</v>
      </c>
      <c r="M5" s="116">
        <v>47574</v>
      </c>
      <c r="N5" s="51">
        <v>4600004205</v>
      </c>
      <c r="O5" s="51">
        <v>8620000</v>
      </c>
      <c r="P5" s="51" t="s">
        <v>801</v>
      </c>
      <c r="Q5" s="51">
        <v>1588</v>
      </c>
      <c r="R5" s="51" t="s">
        <v>1927</v>
      </c>
      <c r="S5" s="51" t="s">
        <v>1067</v>
      </c>
      <c r="T5" s="51" t="s">
        <v>54</v>
      </c>
      <c r="U5" s="170" t="s">
        <v>2255</v>
      </c>
      <c r="V5" s="51" t="s">
        <v>1103</v>
      </c>
      <c r="W5" s="51" t="s">
        <v>302</v>
      </c>
      <c r="X5" s="117" t="s">
        <v>602</v>
      </c>
    </row>
    <row r="6" spans="1:24" ht="18" customHeight="1" x14ac:dyDescent="0.35">
      <c r="A6" t="str">
        <f t="shared" ca="1" si="0"/>
        <v>Marché en cours</v>
      </c>
      <c r="B6" s="565" t="str">
        <f t="shared" si="1"/>
        <v>D</v>
      </c>
      <c r="C6" s="566" t="str" cm="1">
        <f t="array" ref="C6">IF(B6="","",_xlfn.IFS(B6="A","📦 Appro. généraux",B6="H","🛡️ Hygiène &amp; Sécurité",B6="B","🏗️ Bâtiments &amp; Travaux",B6="J","🏗️ Bâtiments &amp; Travaux",B6="R","⚙️ Mécanique &amp; Atelier",B6="N","🧪 Chimie &amp; Biologie",B6="G","🧪 Chimie &amp; Biologie",B6="C","📣 Communication &amp; Culture",B6="D","✈️ Déplacements &amp; Logist.",B6="F","✈️ Déplacements &amp; Logist.",B6="E","📋 Études, Conseils &amp; RH",B6="I","💻 Informatique &amp; Audio.",B6="M","🔬 Instruments scient.",B6="O","🔬 Instruments scient.",B6="P","🔬 Instruments scient.",B6="S","🔬 Instruments scient.",B6="T","🔬 Instruments scient.",B6="U","🔬 Instruments scient.",B6="V","🔬 Instruments scient.",B6="W","🔬 Instruments scient.",B6="K","🐁 Expérimentation",B6="Q","🐁 Expérimentation",B6="L","🏥 Santé &amp; Médical",TRUE,"❓ Inconnu"))</f>
        <v>✈️ Déplacements &amp; Logist.</v>
      </c>
      <c r="D6" s="51" t="s">
        <v>777</v>
      </c>
      <c r="E6" s="51" t="s">
        <v>305</v>
      </c>
      <c r="F6" s="51" t="s">
        <v>1027</v>
      </c>
      <c r="G6" s="51" t="s">
        <v>305</v>
      </c>
      <c r="H6" s="51" t="s">
        <v>1027</v>
      </c>
      <c r="I6" s="51" t="s">
        <v>853</v>
      </c>
      <c r="J6" s="51" t="s">
        <v>853</v>
      </c>
      <c r="K6" s="51" t="s">
        <v>853</v>
      </c>
      <c r="L6" s="116">
        <v>45292</v>
      </c>
      <c r="M6" s="116">
        <v>47136</v>
      </c>
      <c r="N6" s="51">
        <v>4600004238</v>
      </c>
      <c r="O6" s="51">
        <v>4964750</v>
      </c>
      <c r="P6" s="51" t="s">
        <v>860</v>
      </c>
      <c r="Q6" s="51">
        <v>17577</v>
      </c>
      <c r="R6" s="51" t="s">
        <v>2077</v>
      </c>
      <c r="S6" s="51" t="s">
        <v>1079</v>
      </c>
      <c r="T6" s="51" t="s">
        <v>54</v>
      </c>
      <c r="U6" s="170" t="s">
        <v>1895</v>
      </c>
      <c r="V6" s="51" t="s">
        <v>1103</v>
      </c>
      <c r="W6" s="51" t="s">
        <v>303</v>
      </c>
      <c r="X6" s="117" t="s">
        <v>600</v>
      </c>
    </row>
    <row r="7" spans="1:24" ht="18" customHeight="1" x14ac:dyDescent="0.35">
      <c r="A7" t="str">
        <f t="shared" ca="1" si="0"/>
        <v>Marché en cours</v>
      </c>
      <c r="B7" s="565" t="str">
        <f t="shared" si="1"/>
        <v>F</v>
      </c>
      <c r="C7" s="567" t="str" cm="1">
        <f t="array" ref="C7">IF(B7="","",_xlfn.IFS(B7="A","📦 Appro. généraux",B7="H","🛡️ Hygiène &amp; Sécurité",B7="B","🏗️ Bâtiments &amp; Travaux",B7="J","🏗️ Bâtiments &amp; Travaux",B7="R","⚙️ Mécanique &amp; Atelier",B7="N","🧪 Chimie &amp; Biologie",B7="G","🧪 Chimie &amp; Biologie",B7="C","📣 Communication &amp; Culture",B7="D","✈️ Déplacements &amp; Logist.",B7="F","✈️ Déplacements &amp; Logist.",B7="E","📋 Études, Conseils &amp; RH",B7="I","💻 Informatique &amp; Audio.",B7="M","🔬 Instruments scient.",B7="O","🔬 Instruments scient.",B7="P","🔬 Instruments scient.",B7="S","🔬 Instruments scient.",B7="T","🔬 Instruments scient.",B7="U","🔬 Instruments scient.",B7="V","🔬 Instruments scient.",B7="W","🔬 Instruments scient.",B7="K","🐁 Expérimentation",B7="Q","🐁 Expérimentation",B7="L","🏥 Santé &amp; Médical",TRUE,"❓ Inconnu"))</f>
        <v>✈️ Déplacements &amp; Logist.</v>
      </c>
      <c r="D7" s="51" t="s">
        <v>806</v>
      </c>
      <c r="E7" s="51" t="s">
        <v>306</v>
      </c>
      <c r="F7" s="51" t="s">
        <v>904</v>
      </c>
      <c r="G7" s="51" t="s">
        <v>306</v>
      </c>
      <c r="H7" s="51" t="s">
        <v>904</v>
      </c>
      <c r="I7" s="51" t="s">
        <v>797</v>
      </c>
      <c r="J7" s="51" t="s">
        <v>798</v>
      </c>
      <c r="K7" s="51" t="s">
        <v>799</v>
      </c>
      <c r="L7" s="116">
        <v>45188</v>
      </c>
      <c r="M7" s="116">
        <v>46650</v>
      </c>
      <c r="N7" s="51">
        <v>4600004268</v>
      </c>
      <c r="O7" s="51">
        <v>520000</v>
      </c>
      <c r="P7" s="51" t="s">
        <v>800</v>
      </c>
      <c r="Q7" s="51">
        <v>18001</v>
      </c>
      <c r="R7" s="51" t="s">
        <v>2078</v>
      </c>
      <c r="S7" s="51" t="s">
        <v>746</v>
      </c>
      <c r="T7" s="51" t="s">
        <v>54</v>
      </c>
      <c r="U7" s="170" t="s">
        <v>2270</v>
      </c>
      <c r="V7" s="51" t="s">
        <v>1103</v>
      </c>
      <c r="W7" s="51" t="s">
        <v>299</v>
      </c>
      <c r="X7" s="117" t="s">
        <v>599</v>
      </c>
    </row>
    <row r="8" spans="1:24" ht="18" customHeight="1" x14ac:dyDescent="0.35">
      <c r="A8" t="str">
        <f t="shared" ca="1" si="0"/>
        <v>Marché en cours</v>
      </c>
      <c r="B8" s="565" t="str">
        <f t="shared" si="1"/>
        <v>D</v>
      </c>
      <c r="C8" s="567" t="str" cm="1">
        <f t="array" ref="C8">IF(B8="","",_xlfn.IFS(B8="A","📦 Appro. généraux",B8="H","🛡️ Hygiène &amp; Sécurité",B8="B","🏗️ Bâtiments &amp; Travaux",B8="J","🏗️ Bâtiments &amp; Travaux",B8="R","⚙️ Mécanique &amp; Atelier",B8="N","🧪 Chimie &amp; Biologie",B8="G","🧪 Chimie &amp; Biologie",B8="C","📣 Communication &amp; Culture",B8="D","✈️ Déplacements &amp; Logist.",B8="F","✈️ Déplacements &amp; Logist.",B8="E","📋 Études, Conseils &amp; RH",B8="I","💻 Informatique &amp; Audio.",B8="M","🔬 Instruments scient.",B8="O","🔬 Instruments scient.",B8="P","🔬 Instruments scient.",B8="S","🔬 Instruments scient.",B8="T","🔬 Instruments scient.",B8="U","🔬 Instruments scient.",B8="V","🔬 Instruments scient.",B8="W","🔬 Instruments scient.",B8="K","🐁 Expérimentation",B8="Q","🐁 Expérimentation",B8="L","🏥 Santé &amp; Médical",TRUE,"❓ Inconnu"))</f>
        <v>✈️ Déplacements &amp; Logist.</v>
      </c>
      <c r="D8" s="51" t="s">
        <v>777</v>
      </c>
      <c r="E8" s="51" t="s">
        <v>307</v>
      </c>
      <c r="F8" s="51" t="s">
        <v>1803</v>
      </c>
      <c r="G8" s="51" t="s">
        <v>307</v>
      </c>
      <c r="H8" s="51" t="s">
        <v>1803</v>
      </c>
      <c r="I8" s="51" t="s">
        <v>1098</v>
      </c>
      <c r="J8" s="51" t="s">
        <v>855</v>
      </c>
      <c r="K8" s="51" t="s">
        <v>799</v>
      </c>
      <c r="L8" s="116">
        <v>45707</v>
      </c>
      <c r="M8" s="116">
        <v>47167</v>
      </c>
      <c r="N8" s="51">
        <v>4600004426</v>
      </c>
      <c r="O8" s="51">
        <v>1000000</v>
      </c>
      <c r="P8" s="51" t="s">
        <v>801</v>
      </c>
      <c r="Q8" s="51">
        <v>10242</v>
      </c>
      <c r="R8" s="51" t="s">
        <v>2079</v>
      </c>
      <c r="S8" s="51" t="s">
        <v>765</v>
      </c>
      <c r="T8" s="51" t="s">
        <v>54</v>
      </c>
      <c r="U8" s="171" t="s">
        <v>2236</v>
      </c>
      <c r="V8" s="51" t="s">
        <v>1103</v>
      </c>
      <c r="W8" s="51" t="s">
        <v>301</v>
      </c>
      <c r="X8" s="117" t="s">
        <v>601</v>
      </c>
    </row>
    <row r="9" spans="1:24" ht="18" customHeight="1" x14ac:dyDescent="0.35">
      <c r="A9" t="str">
        <f t="shared" ca="1" si="0"/>
        <v>Marché en cours</v>
      </c>
      <c r="B9" s="568" t="str">
        <f t="shared" si="1"/>
        <v>R</v>
      </c>
      <c r="C9" s="569" t="str" cm="1">
        <f t="array" ref="C9">IF(B9="","",_xlfn.IFS(B9="A","📦 Appro. généraux",B9="H","🛡️ Hygiène &amp; Sécurité",B9="B","🏗️ Bâtiments &amp; Travaux",B9="J","🏗️ Bâtiments &amp; Travaux",B9="R","⚙️ Mécanique &amp; Atelier",B9="N","🧪 Chimie &amp; Biologie",B9="G","🧪 Chimie &amp; Biologie",B9="C","📣 Communication &amp; Culture",B9="D","✈️ Déplacements &amp; Logist.",B9="F","✈️ Déplacements &amp; Logist.",B9="E","📋 Études, Conseils &amp; RH",B9="I","💻 Informatique &amp; Audio.",B9="M","🔬 Instruments scient.",B9="O","🔬 Instruments scient.",B9="P","🔬 Instruments scient.",B9="S","🔬 Instruments scient.",B9="T","🔬 Instruments scient.",B9="U","🔬 Instruments scient.",B9="V","🔬 Instruments scient.",B9="W","🔬 Instruments scient.",B9="K","🐁 Expérimentation",B9="Q","🐁 Expérimentation",B9="L","🏥 Santé &amp; Médical",TRUE,"❓ Inconnu"))</f>
        <v>⚙️ Mécanique &amp; Atelier</v>
      </c>
      <c r="D9" s="48" t="s">
        <v>777</v>
      </c>
      <c r="E9" s="48" t="s">
        <v>43</v>
      </c>
      <c r="F9" s="48" t="s">
        <v>990</v>
      </c>
      <c r="G9" s="48" t="s">
        <v>43</v>
      </c>
      <c r="H9" s="48" t="s">
        <v>990</v>
      </c>
      <c r="I9" s="48" t="s">
        <v>798</v>
      </c>
      <c r="J9" s="48" t="s">
        <v>2175</v>
      </c>
      <c r="K9" s="48" t="s">
        <v>2175</v>
      </c>
      <c r="L9" s="110">
        <v>44631</v>
      </c>
      <c r="M9" s="110">
        <v>47574</v>
      </c>
      <c r="N9" s="48">
        <v>4600004205</v>
      </c>
      <c r="O9" s="48">
        <v>8620000</v>
      </c>
      <c r="P9" s="48" t="s">
        <v>801</v>
      </c>
      <c r="Q9" s="48">
        <v>1588</v>
      </c>
      <c r="R9" s="48" t="s">
        <v>1927</v>
      </c>
      <c r="S9" s="48" t="s">
        <v>1067</v>
      </c>
      <c r="T9" s="48" t="s">
        <v>54</v>
      </c>
      <c r="U9" s="170" t="s">
        <v>2255</v>
      </c>
      <c r="V9" s="48" t="s">
        <v>1103</v>
      </c>
      <c r="W9" s="48" t="s">
        <v>237</v>
      </c>
      <c r="X9" s="111" t="s">
        <v>574</v>
      </c>
    </row>
    <row r="10" spans="1:24" ht="18" customHeight="1" x14ac:dyDescent="0.35">
      <c r="A10" t="str">
        <f t="shared" ca="1" si="0"/>
        <v>Marché en cours</v>
      </c>
      <c r="B10" s="568" t="str">
        <f t="shared" si="1"/>
        <v>R</v>
      </c>
      <c r="C10" s="569" t="str" cm="1">
        <f t="array" ref="C10">IF(B10="","",_xlfn.IFS(B10="A","📦 Appro. généraux",B10="H","🛡️ Hygiène &amp; Sécurité",B10="B","🏗️ Bâtiments &amp; Travaux",B10="J","🏗️ Bâtiments &amp; Travaux",B10="R","⚙️ Mécanique &amp; Atelier",B10="N","🧪 Chimie &amp; Biologie",B10="G","🧪 Chimie &amp; Biologie",B10="C","📣 Communication &amp; Culture",B10="D","✈️ Déplacements &amp; Logist.",B10="F","✈️ Déplacements &amp; Logist.",B10="E","📋 Études, Conseils &amp; RH",B10="I","💻 Informatique &amp; Audio.",B10="M","🔬 Instruments scient.",B10="O","🔬 Instruments scient.",B10="P","🔬 Instruments scient.",B10="S","🔬 Instruments scient.",B10="T","🔬 Instruments scient.",B10="U","🔬 Instruments scient.",B10="V","🔬 Instruments scient.",B10="W","🔬 Instruments scient.",B10="K","🐁 Expérimentation",B10="Q","🐁 Expérimentation",B10="L","🏥 Santé &amp; Médical",TRUE,"❓ Inconnu"))</f>
        <v>⚙️ Mécanique &amp; Atelier</v>
      </c>
      <c r="D10" s="48" t="s">
        <v>777</v>
      </c>
      <c r="E10" s="48" t="s">
        <v>124</v>
      </c>
      <c r="F10" s="48" t="s">
        <v>999</v>
      </c>
      <c r="G10" s="48" t="s">
        <v>124</v>
      </c>
      <c r="H10" s="48" t="s">
        <v>999</v>
      </c>
      <c r="I10" s="48" t="s">
        <v>1095</v>
      </c>
      <c r="J10" s="48" t="s">
        <v>2175</v>
      </c>
      <c r="K10" s="48" t="s">
        <v>2175</v>
      </c>
      <c r="L10" s="110">
        <v>44991</v>
      </c>
      <c r="M10" s="110">
        <v>46451</v>
      </c>
      <c r="N10" s="48">
        <v>4600004225</v>
      </c>
      <c r="O10" s="48">
        <v>480000</v>
      </c>
      <c r="P10" s="48" t="s">
        <v>801</v>
      </c>
      <c r="Q10" s="48">
        <v>11638</v>
      </c>
      <c r="R10" s="48" t="s">
        <v>1940</v>
      </c>
      <c r="S10" s="48" t="s">
        <v>1696</v>
      </c>
      <c r="T10" s="48" t="s">
        <v>54</v>
      </c>
      <c r="U10" s="170" t="s">
        <v>1853</v>
      </c>
      <c r="V10" s="48" t="s">
        <v>1103</v>
      </c>
      <c r="W10" s="48" t="s">
        <v>238</v>
      </c>
      <c r="X10" s="111" t="s">
        <v>575</v>
      </c>
    </row>
    <row r="11" spans="1:24" ht="18" customHeight="1" x14ac:dyDescent="0.35">
      <c r="A11" t="str">
        <f t="shared" ca="1" si="0"/>
        <v>Marché en cours</v>
      </c>
      <c r="B11" s="568" t="str">
        <f t="shared" si="1"/>
        <v>R</v>
      </c>
      <c r="C11" s="569" t="str" cm="1">
        <f t="array" ref="C11">IF(B11="","",_xlfn.IFS(B11="A","📦 Appro. généraux",B11="H","🛡️ Hygiène &amp; Sécurité",B11="B","🏗️ Bâtiments &amp; Travaux",B11="J","🏗️ Bâtiments &amp; Travaux",B11="R","⚙️ Mécanique &amp; Atelier",B11="N","🧪 Chimie &amp; Biologie",B11="G","🧪 Chimie &amp; Biologie",B11="C","📣 Communication &amp; Culture",B11="D","✈️ Déplacements &amp; Logist.",B11="F","✈️ Déplacements &amp; Logist.",B11="E","📋 Études, Conseils &amp; RH",B11="I","💻 Informatique &amp; Audio.",B11="M","🔬 Instruments scient.",B11="O","🔬 Instruments scient.",B11="P","🔬 Instruments scient.",B11="S","🔬 Instruments scient.",B11="T","🔬 Instruments scient.",B11="U","🔬 Instruments scient.",B11="V","🔬 Instruments scient.",B11="W","🔬 Instruments scient.",B11="K","🐁 Expérimentation",B11="Q","🐁 Expérimentation",B11="L","🏥 Santé &amp; Médical",TRUE,"❓ Inconnu"))</f>
        <v>⚙️ Mécanique &amp; Atelier</v>
      </c>
      <c r="D11" s="48" t="s">
        <v>806</v>
      </c>
      <c r="E11" s="48" t="s">
        <v>233</v>
      </c>
      <c r="F11" s="48" t="s">
        <v>876</v>
      </c>
      <c r="G11" s="48" t="s">
        <v>233</v>
      </c>
      <c r="H11" s="48" t="s">
        <v>876</v>
      </c>
      <c r="I11" s="48" t="s">
        <v>797</v>
      </c>
      <c r="J11" s="48" t="s">
        <v>855</v>
      </c>
      <c r="K11" s="48" t="s">
        <v>858</v>
      </c>
      <c r="L11" s="110">
        <v>45268</v>
      </c>
      <c r="M11" s="110">
        <v>46339</v>
      </c>
      <c r="N11" s="48">
        <v>4600004298</v>
      </c>
      <c r="O11" s="48">
        <v>487200</v>
      </c>
      <c r="P11" s="48" t="s">
        <v>801</v>
      </c>
      <c r="Q11" s="48">
        <v>18257</v>
      </c>
      <c r="R11" s="48" t="s">
        <v>2047</v>
      </c>
      <c r="S11" s="48" t="s">
        <v>734</v>
      </c>
      <c r="T11" s="48" t="s">
        <v>236</v>
      </c>
      <c r="U11" s="169" t="s">
        <v>1884</v>
      </c>
      <c r="V11" s="48" t="s">
        <v>868</v>
      </c>
      <c r="W11" s="48" t="s">
        <v>239</v>
      </c>
      <c r="X11" s="111" t="s">
        <v>576</v>
      </c>
    </row>
    <row r="12" spans="1:24" ht="18" customHeight="1" x14ac:dyDescent="0.35">
      <c r="A12" t="str">
        <f t="shared" ca="1" si="0"/>
        <v>Marché en cours</v>
      </c>
      <c r="B12" s="568" t="str">
        <f t="shared" si="1"/>
        <v>R</v>
      </c>
      <c r="C12" s="569" t="str" cm="1">
        <f t="array" ref="C12">IF(B12="","",_xlfn.IFS(B12="A","📦 Appro. généraux",B12="H","🛡️ Hygiène &amp; Sécurité",B12="B","🏗️ Bâtiments &amp; Travaux",B12="J","🏗️ Bâtiments &amp; Travaux",B12="R","⚙️ Mécanique &amp; Atelier",B12="N","🧪 Chimie &amp; Biologie",B12="G","🧪 Chimie &amp; Biologie",B12="C","📣 Communication &amp; Culture",B12="D","✈️ Déplacements &amp; Logist.",B12="F","✈️ Déplacements &amp; Logist.",B12="E","📋 Études, Conseils &amp; RH",B12="I","💻 Informatique &amp; Audio.",B12="M","🔬 Instruments scient.",B12="O","🔬 Instruments scient.",B12="P","🔬 Instruments scient.",B12="S","🔬 Instruments scient.",B12="T","🔬 Instruments scient.",B12="U","🔬 Instruments scient.",B12="V","🔬 Instruments scient.",B12="W","🔬 Instruments scient.",B12="K","🐁 Expérimentation",B12="Q","🐁 Expérimentation",B12="L","🏥 Santé &amp; Médical",TRUE,"❓ Inconnu"))</f>
        <v>⚙️ Mécanique &amp; Atelier</v>
      </c>
      <c r="D12" s="48" t="s">
        <v>777</v>
      </c>
      <c r="E12" s="48" t="s">
        <v>234</v>
      </c>
      <c r="F12" s="48" t="s">
        <v>877</v>
      </c>
      <c r="G12" s="48" t="s">
        <v>234</v>
      </c>
      <c r="H12" s="48" t="s">
        <v>878</v>
      </c>
      <c r="I12" s="48" t="s">
        <v>797</v>
      </c>
      <c r="J12" s="48" t="s">
        <v>798</v>
      </c>
      <c r="K12" s="48" t="s">
        <v>799</v>
      </c>
      <c r="L12" s="110">
        <v>45560</v>
      </c>
      <c r="M12" s="110">
        <v>46654</v>
      </c>
      <c r="N12" s="48">
        <v>4600004363</v>
      </c>
      <c r="O12" s="48">
        <v>400000</v>
      </c>
      <c r="P12" s="48" t="s">
        <v>800</v>
      </c>
      <c r="Q12" s="48">
        <v>19187</v>
      </c>
      <c r="R12" s="48" t="s">
        <v>2048</v>
      </c>
      <c r="S12" s="48" t="s">
        <v>735</v>
      </c>
      <c r="T12" s="48" t="s">
        <v>54</v>
      </c>
      <c r="U12" s="186" t="s">
        <v>2517</v>
      </c>
      <c r="V12" s="48" t="s">
        <v>880</v>
      </c>
      <c r="W12" s="48" t="s">
        <v>240</v>
      </c>
      <c r="X12" s="111" t="s">
        <v>577</v>
      </c>
    </row>
    <row r="13" spans="1:24" ht="18" customHeight="1" x14ac:dyDescent="0.35">
      <c r="A13" t="str">
        <f t="shared" ca="1" si="0"/>
        <v>Marché en cours</v>
      </c>
      <c r="B13" s="568" t="str">
        <f t="shared" si="1"/>
        <v>R</v>
      </c>
      <c r="C13" s="569" t="str" cm="1">
        <f t="array" ref="C13">IF(B13="","",_xlfn.IFS(B13="A","📦 Appro. généraux",B13="H","🛡️ Hygiène &amp; Sécurité",B13="B","🏗️ Bâtiments &amp; Travaux",B13="J","🏗️ Bâtiments &amp; Travaux",B13="R","⚙️ Mécanique &amp; Atelier",B13="N","🧪 Chimie &amp; Biologie",B13="G","🧪 Chimie &amp; Biologie",B13="C","📣 Communication &amp; Culture",B13="D","✈️ Déplacements &amp; Logist.",B13="F","✈️ Déplacements &amp; Logist.",B13="E","📋 Études, Conseils &amp; RH",B13="I","💻 Informatique &amp; Audio.",B13="M","🔬 Instruments scient.",B13="O","🔬 Instruments scient.",B13="P","🔬 Instruments scient.",B13="S","🔬 Instruments scient.",B13="T","🔬 Instruments scient.",B13="U","🔬 Instruments scient.",B13="V","🔬 Instruments scient.",B13="W","🔬 Instruments scient.",B13="K","🐁 Expérimentation",B13="Q","🐁 Expérimentation",B13="L","🏥 Santé &amp; Médical",TRUE,"❓ Inconnu"))</f>
        <v>⚙️ Mécanique &amp; Atelier</v>
      </c>
      <c r="D13" s="48" t="s">
        <v>777</v>
      </c>
      <c r="E13" s="48" t="s">
        <v>235</v>
      </c>
      <c r="F13" s="48" t="s">
        <v>877</v>
      </c>
      <c r="G13" s="48" t="s">
        <v>235</v>
      </c>
      <c r="H13" s="48" t="s">
        <v>879</v>
      </c>
      <c r="I13" s="48" t="s">
        <v>797</v>
      </c>
      <c r="J13" s="48" t="s">
        <v>798</v>
      </c>
      <c r="K13" s="48" t="s">
        <v>799</v>
      </c>
      <c r="L13" s="110">
        <v>45560</v>
      </c>
      <c r="M13" s="110">
        <v>46654</v>
      </c>
      <c r="N13" s="48">
        <v>4600004366</v>
      </c>
      <c r="O13" s="48">
        <v>160000</v>
      </c>
      <c r="P13" s="48" t="s">
        <v>800</v>
      </c>
      <c r="Q13" s="48">
        <v>15903</v>
      </c>
      <c r="R13" s="48" t="s">
        <v>2049</v>
      </c>
      <c r="S13" s="48" t="s">
        <v>736</v>
      </c>
      <c r="T13" s="48" t="s">
        <v>54</v>
      </c>
      <c r="U13" s="186" t="s">
        <v>2517</v>
      </c>
      <c r="V13" s="48" t="s">
        <v>880</v>
      </c>
      <c r="W13" s="48" t="s">
        <v>241</v>
      </c>
      <c r="X13" s="111" t="s">
        <v>578</v>
      </c>
    </row>
    <row r="14" spans="1:24" ht="18" customHeight="1" x14ac:dyDescent="0.35">
      <c r="A14" t="str">
        <f t="shared" ca="1" si="0"/>
        <v>Marché en cours</v>
      </c>
      <c r="B14" s="568" t="str">
        <f t="shared" si="1"/>
        <v>R</v>
      </c>
      <c r="C14" s="569" t="str" cm="1">
        <f t="array" ref="C14">IF(B14="","",_xlfn.IFS(B14="A","📦 Appro. généraux",B14="H","🛡️ Hygiène &amp; Sécurité",B14="B","🏗️ Bâtiments &amp; Travaux",B14="J","🏗️ Bâtiments &amp; Travaux",B14="R","⚙️ Mécanique &amp; Atelier",B14="N","🧪 Chimie &amp; Biologie",B14="G","🧪 Chimie &amp; Biologie",B14="C","📣 Communication &amp; Culture",B14="D","✈️ Déplacements &amp; Logist.",B14="F","✈️ Déplacements &amp; Logist.",B14="E","📋 Études, Conseils &amp; RH",B14="I","💻 Informatique &amp; Audio.",B14="M","🔬 Instruments scient.",B14="O","🔬 Instruments scient.",B14="P","🔬 Instruments scient.",B14="S","🔬 Instruments scient.",B14="T","🔬 Instruments scient.",B14="U","🔬 Instruments scient.",B14="V","🔬 Instruments scient.",B14="W","🔬 Instruments scient.",B14="K","🐁 Expérimentation",B14="Q","🐁 Expérimentation",B14="L","🏥 Santé &amp; Médical",TRUE,"❓ Inconnu"))</f>
        <v>⚙️ Mécanique &amp; Atelier</v>
      </c>
      <c r="D14" s="48" t="s">
        <v>777</v>
      </c>
      <c r="E14" s="48" t="s">
        <v>234</v>
      </c>
      <c r="F14" s="48" t="s">
        <v>1813</v>
      </c>
      <c r="G14" s="48" t="s">
        <v>234</v>
      </c>
      <c r="H14" s="48" t="s">
        <v>1813</v>
      </c>
      <c r="I14" s="48" t="s">
        <v>1095</v>
      </c>
      <c r="J14" s="48" t="s">
        <v>2175</v>
      </c>
      <c r="K14" s="48" t="s">
        <v>2175</v>
      </c>
      <c r="L14" s="110">
        <v>45560</v>
      </c>
      <c r="M14" s="110">
        <v>46654</v>
      </c>
      <c r="N14" s="48">
        <v>4600004372</v>
      </c>
      <c r="O14" s="48">
        <v>250000</v>
      </c>
      <c r="P14" s="48" t="s">
        <v>801</v>
      </c>
      <c r="Q14" s="48">
        <v>19228</v>
      </c>
      <c r="R14" s="48" t="s">
        <v>2050</v>
      </c>
      <c r="S14" s="48" t="s">
        <v>2203</v>
      </c>
      <c r="T14" s="48" t="s">
        <v>54</v>
      </c>
      <c r="U14" s="186" t="s">
        <v>2517</v>
      </c>
      <c r="V14" s="48" t="s">
        <v>1103</v>
      </c>
      <c r="W14" s="48" t="s">
        <v>240</v>
      </c>
      <c r="X14" s="111" t="s">
        <v>577</v>
      </c>
    </row>
    <row r="15" spans="1:24" ht="18" customHeight="1" x14ac:dyDescent="0.35">
      <c r="A15" t="str">
        <f t="shared" ca="1" si="0"/>
        <v>Marché terminé</v>
      </c>
      <c r="B15" s="570" t="str">
        <f t="shared" si="1"/>
        <v>B</v>
      </c>
      <c r="C15" s="571" t="str" cm="1">
        <f t="array" ref="C15">IF(B15="","",_xlfn.IFS(B15="A","📦 Appro. généraux",B15="H","🛡️ Hygiène &amp; Sécurité",B15="B","🏗️ Bâtiments &amp; Travaux",B15="J","🏗️ Bâtiments &amp; Travaux",B15="R","⚙️ Mécanique &amp; Atelier",B15="N","🧪 Chimie &amp; Biologie",B15="G","🧪 Chimie &amp; Biologie",B15="C","📣 Communication &amp; Culture",B15="D","✈️ Déplacements &amp; Logist.",B15="F","✈️ Déplacements &amp; Logist.",B15="E","📋 Études, Conseils &amp; RH",B15="I","💻 Informatique &amp; Audio.",B15="M","🔬 Instruments scient.",B15="O","🔬 Instruments scient.",B15="P","🔬 Instruments scient.",B15="S","🔬 Instruments scient.",B15="T","🔬 Instruments scient.",B15="U","🔬 Instruments scient.",B15="V","🔬 Instruments scient.",B15="W","🔬 Instruments scient.",B15="K","🐁 Expérimentation",B15="Q","🐁 Expérimentation",B15="L","🏥 Santé &amp; Médical",TRUE,"❓ Inconnu"))</f>
        <v>🏗️ Bâtiments &amp; Travaux</v>
      </c>
      <c r="D15" s="45" t="s">
        <v>806</v>
      </c>
      <c r="E15" s="45" t="s">
        <v>76</v>
      </c>
      <c r="F15" s="45" t="s">
        <v>1695</v>
      </c>
      <c r="G15" s="45" t="s">
        <v>76</v>
      </c>
      <c r="H15" s="45" t="s">
        <v>1695</v>
      </c>
      <c r="I15" s="45" t="s">
        <v>1095</v>
      </c>
      <c r="J15" s="45" t="s">
        <v>2176</v>
      </c>
      <c r="K15" s="45" t="s">
        <v>2176</v>
      </c>
      <c r="L15" s="104">
        <v>43207</v>
      </c>
      <c r="M15" s="104">
        <v>44711</v>
      </c>
      <c r="N15" s="45" t="s">
        <v>1278</v>
      </c>
      <c r="O15" s="45" t="s">
        <v>1168</v>
      </c>
      <c r="P15" s="45" t="s">
        <v>859</v>
      </c>
      <c r="Q15" s="45" t="s">
        <v>1279</v>
      </c>
      <c r="R15" s="45" t="s">
        <v>1940</v>
      </c>
      <c r="S15" s="45" t="s">
        <v>1696</v>
      </c>
      <c r="T15" s="45" t="s">
        <v>54</v>
      </c>
      <c r="U15" s="186" t="s">
        <v>2535</v>
      </c>
      <c r="V15" s="45" t="s">
        <v>1103</v>
      </c>
      <c r="W15" s="45" t="s">
        <v>171</v>
      </c>
      <c r="X15" s="105" t="s">
        <v>535</v>
      </c>
    </row>
    <row r="16" spans="1:24" ht="18" customHeight="1" x14ac:dyDescent="0.35">
      <c r="A16" t="str">
        <f t="shared" ca="1" si="0"/>
        <v>Marché terminé</v>
      </c>
      <c r="B16" s="570" t="str">
        <f t="shared" si="1"/>
        <v>B</v>
      </c>
      <c r="C16" s="571" t="str" cm="1">
        <f t="array" ref="C16">IF(B16="","",_xlfn.IFS(B16="A","📦 Appro. généraux",B16="H","🛡️ Hygiène &amp; Sécurité",B16="B","🏗️ Bâtiments &amp; Travaux",B16="J","🏗️ Bâtiments &amp; Travaux",B16="R","⚙️ Mécanique &amp; Atelier",B16="N","🧪 Chimie &amp; Biologie",B16="G","🧪 Chimie &amp; Biologie",B16="C","📣 Communication &amp; Culture",B16="D","✈️ Déplacements &amp; Logist.",B16="F","✈️ Déplacements &amp; Logist.",B16="E","📋 Études, Conseils &amp; RH",B16="I","💻 Informatique &amp; Audio.",B16="M","🔬 Instruments scient.",B16="O","🔬 Instruments scient.",B16="P","🔬 Instruments scient.",B16="S","🔬 Instruments scient.",B16="T","🔬 Instruments scient.",B16="U","🔬 Instruments scient.",B16="V","🔬 Instruments scient.",B16="W","🔬 Instruments scient.",B16="K","🐁 Expérimentation",B16="Q","🐁 Expérimentation",B16="L","🏥 Santé &amp; Médical",TRUE,"❓ Inconnu"))</f>
        <v>🏗️ Bâtiments &amp; Travaux</v>
      </c>
      <c r="D16" s="45" t="s">
        <v>806</v>
      </c>
      <c r="E16" s="45" t="s">
        <v>77</v>
      </c>
      <c r="F16" s="45" t="s">
        <v>1697</v>
      </c>
      <c r="G16" s="45" t="s">
        <v>77</v>
      </c>
      <c r="H16" s="45" t="s">
        <v>1697</v>
      </c>
      <c r="I16" s="45" t="s">
        <v>1095</v>
      </c>
      <c r="J16" s="45" t="s">
        <v>798</v>
      </c>
      <c r="K16" s="45" t="s">
        <v>799</v>
      </c>
      <c r="L16" s="104">
        <v>43435</v>
      </c>
      <c r="M16" s="104">
        <v>45046</v>
      </c>
      <c r="N16" s="45" t="s">
        <v>1280</v>
      </c>
      <c r="O16" s="45" t="s">
        <v>1171</v>
      </c>
      <c r="P16" s="45" t="s">
        <v>800</v>
      </c>
      <c r="Q16" s="45" t="s">
        <v>1281</v>
      </c>
      <c r="R16" s="45" t="s">
        <v>1941</v>
      </c>
      <c r="S16" s="45" t="s">
        <v>1110</v>
      </c>
      <c r="T16" s="45" t="s">
        <v>54</v>
      </c>
      <c r="U16" s="187" t="s">
        <v>2536</v>
      </c>
      <c r="V16" s="45" t="s">
        <v>1103</v>
      </c>
      <c r="W16" s="45" t="s">
        <v>172</v>
      </c>
      <c r="X16" s="105" t="s">
        <v>536</v>
      </c>
    </row>
    <row r="17" spans="1:24" ht="18" customHeight="1" x14ac:dyDescent="0.35">
      <c r="A17" t="str">
        <f t="shared" ca="1" si="0"/>
        <v>Marché terminé</v>
      </c>
      <c r="B17" s="570" t="str">
        <f t="shared" si="1"/>
        <v>B</v>
      </c>
      <c r="C17" s="571" t="str" cm="1">
        <f t="array" ref="C17">IF(B17="","",_xlfn.IFS(B17="A","📦 Appro. généraux",B17="H","🛡️ Hygiène &amp; Sécurité",B17="B","🏗️ Bâtiments &amp; Travaux",B17="J","🏗️ Bâtiments &amp; Travaux",B17="R","⚙️ Mécanique &amp; Atelier",B17="N","🧪 Chimie &amp; Biologie",B17="G","🧪 Chimie &amp; Biologie",B17="C","📣 Communication &amp; Culture",B17="D","✈️ Déplacements &amp; Logist.",B17="F","✈️ Déplacements &amp; Logist.",B17="E","📋 Études, Conseils &amp; RH",B17="I","💻 Informatique &amp; Audio.",B17="M","🔬 Instruments scient.",B17="O","🔬 Instruments scient.",B17="P","🔬 Instruments scient.",B17="S","🔬 Instruments scient.",B17="T","🔬 Instruments scient.",B17="U","🔬 Instruments scient.",B17="V","🔬 Instruments scient.",B17="W","🔬 Instruments scient.",B17="K","🐁 Expérimentation",B17="Q","🐁 Expérimentation",B17="L","🏥 Santé &amp; Médical",TRUE,"❓ Inconnu"))</f>
        <v>🏗️ Bâtiments &amp; Travaux</v>
      </c>
      <c r="D17" s="45" t="s">
        <v>806</v>
      </c>
      <c r="E17" s="45" t="s">
        <v>78</v>
      </c>
      <c r="F17" s="45" t="s">
        <v>1698</v>
      </c>
      <c r="G17" s="45" t="s">
        <v>78</v>
      </c>
      <c r="H17" s="45" t="s">
        <v>1698</v>
      </c>
      <c r="I17" s="45" t="s">
        <v>1095</v>
      </c>
      <c r="J17" s="45" t="s">
        <v>2176</v>
      </c>
      <c r="K17" s="45" t="s">
        <v>2176</v>
      </c>
      <c r="L17" s="104">
        <v>43482</v>
      </c>
      <c r="M17" s="104">
        <v>45032</v>
      </c>
      <c r="N17" s="45" t="s">
        <v>1282</v>
      </c>
      <c r="O17" s="45" t="s">
        <v>1241</v>
      </c>
      <c r="P17" s="45" t="s">
        <v>859</v>
      </c>
      <c r="Q17" s="45" t="s">
        <v>1283</v>
      </c>
      <c r="R17" s="45" t="s">
        <v>1942</v>
      </c>
      <c r="S17" s="45" t="s">
        <v>2183</v>
      </c>
      <c r="T17" s="45" t="s">
        <v>54</v>
      </c>
      <c r="U17" s="186" t="s">
        <v>2523</v>
      </c>
      <c r="V17" s="45" t="s">
        <v>1103</v>
      </c>
      <c r="W17" s="45" t="s">
        <v>173</v>
      </c>
      <c r="X17" s="105" t="s">
        <v>537</v>
      </c>
    </row>
    <row r="18" spans="1:24" ht="18" customHeight="1" x14ac:dyDescent="0.35">
      <c r="A18" t="str">
        <f t="shared" ca="1" si="0"/>
        <v>Marché terminé</v>
      </c>
      <c r="B18" s="570" t="str">
        <f t="shared" si="1"/>
        <v>B</v>
      </c>
      <c r="C18" s="571" t="str" cm="1">
        <f t="array" ref="C18">IF(B18="","",_xlfn.IFS(B18="A","📦 Appro. généraux",B18="H","🛡️ Hygiène &amp; Sécurité",B18="B","🏗️ Bâtiments &amp; Travaux",B18="J","🏗️ Bâtiments &amp; Travaux",B18="R","⚙️ Mécanique &amp; Atelier",B18="N","🧪 Chimie &amp; Biologie",B18="G","🧪 Chimie &amp; Biologie",B18="C","📣 Communication &amp; Culture",B18="D","✈️ Déplacements &amp; Logist.",B18="F","✈️ Déplacements &amp; Logist.",B18="E","📋 Études, Conseils &amp; RH",B18="I","💻 Informatique &amp; Audio.",B18="M","🔬 Instruments scient.",B18="O","🔬 Instruments scient.",B18="P","🔬 Instruments scient.",B18="S","🔬 Instruments scient.",B18="T","🔬 Instruments scient.",B18="U","🔬 Instruments scient.",B18="V","🔬 Instruments scient.",B18="W","🔬 Instruments scient.",B18="K","🐁 Expérimentation",B18="Q","🐁 Expérimentation",B18="L","🏥 Santé &amp; Médical",TRUE,"❓ Inconnu"))</f>
        <v>🏗️ Bâtiments &amp; Travaux</v>
      </c>
      <c r="D18" s="45" t="s">
        <v>806</v>
      </c>
      <c r="E18" s="45" t="s">
        <v>78</v>
      </c>
      <c r="F18" s="45" t="s">
        <v>1698</v>
      </c>
      <c r="G18" s="45" t="s">
        <v>78</v>
      </c>
      <c r="H18" s="45" t="s">
        <v>1698</v>
      </c>
      <c r="I18" s="45" t="s">
        <v>1095</v>
      </c>
      <c r="J18" s="45" t="s">
        <v>2176</v>
      </c>
      <c r="K18" s="45" t="s">
        <v>2176</v>
      </c>
      <c r="L18" s="104">
        <v>43482</v>
      </c>
      <c r="M18" s="104">
        <v>45032</v>
      </c>
      <c r="N18" s="45" t="s">
        <v>1284</v>
      </c>
      <c r="O18" s="45" t="s">
        <v>1227</v>
      </c>
      <c r="P18" s="45" t="s">
        <v>859</v>
      </c>
      <c r="Q18" s="45" t="s">
        <v>1285</v>
      </c>
      <c r="R18" s="45" t="s">
        <v>1943</v>
      </c>
      <c r="S18" s="45" t="s">
        <v>2184</v>
      </c>
      <c r="T18" s="45" t="s">
        <v>54</v>
      </c>
      <c r="U18" s="186" t="s">
        <v>2523</v>
      </c>
      <c r="V18" s="45" t="s">
        <v>1103</v>
      </c>
      <c r="W18" s="45" t="s">
        <v>174</v>
      </c>
      <c r="X18" s="105" t="s">
        <v>538</v>
      </c>
    </row>
    <row r="19" spans="1:24" ht="18" customHeight="1" x14ac:dyDescent="0.35">
      <c r="A19" t="str">
        <f t="shared" ca="1" si="0"/>
        <v>Marché terminé</v>
      </c>
      <c r="B19" s="570" t="str">
        <f t="shared" si="1"/>
        <v>B</v>
      </c>
      <c r="C19" s="571" t="str" cm="1">
        <f t="array" ref="C19">IF(B19="","",_xlfn.IFS(B19="A","📦 Appro. généraux",B19="H","🛡️ Hygiène &amp; Sécurité",B19="B","🏗️ Bâtiments &amp; Travaux",B19="J","🏗️ Bâtiments &amp; Travaux",B19="R","⚙️ Mécanique &amp; Atelier",B19="N","🧪 Chimie &amp; Biologie",B19="G","🧪 Chimie &amp; Biologie",B19="C","📣 Communication &amp; Culture",B19="D","✈️ Déplacements &amp; Logist.",B19="F","✈️ Déplacements &amp; Logist.",B19="E","📋 Études, Conseils &amp; RH",B19="I","💻 Informatique &amp; Audio.",B19="M","🔬 Instruments scient.",B19="O","🔬 Instruments scient.",B19="P","🔬 Instruments scient.",B19="S","🔬 Instruments scient.",B19="T","🔬 Instruments scient.",B19="U","🔬 Instruments scient.",B19="V","🔬 Instruments scient.",B19="W","🔬 Instruments scient.",B19="K","🐁 Expérimentation",B19="Q","🐁 Expérimentation",B19="L","🏥 Santé &amp; Médical",TRUE,"❓ Inconnu"))</f>
        <v>🏗️ Bâtiments &amp; Travaux</v>
      </c>
      <c r="D19" s="45" t="s">
        <v>806</v>
      </c>
      <c r="E19" s="45" t="s">
        <v>79</v>
      </c>
      <c r="F19" s="45" t="s">
        <v>1699</v>
      </c>
      <c r="G19" s="45" t="s">
        <v>79</v>
      </c>
      <c r="H19" s="45" t="s">
        <v>1699</v>
      </c>
      <c r="I19" s="45" t="s">
        <v>1095</v>
      </c>
      <c r="J19" s="45" t="s">
        <v>798</v>
      </c>
      <c r="K19" s="45" t="s">
        <v>799</v>
      </c>
      <c r="L19" s="104">
        <v>43556</v>
      </c>
      <c r="M19" s="104">
        <v>45260</v>
      </c>
      <c r="N19" s="45" t="s">
        <v>1286</v>
      </c>
      <c r="O19" s="45" t="s">
        <v>1257</v>
      </c>
      <c r="P19" s="45" t="s">
        <v>800</v>
      </c>
      <c r="Q19" s="45" t="s">
        <v>1287</v>
      </c>
      <c r="R19" s="45" t="s">
        <v>1944</v>
      </c>
      <c r="S19" s="45" t="s">
        <v>698</v>
      </c>
      <c r="T19" s="45" t="s">
        <v>54</v>
      </c>
      <c r="U19" s="186" t="s">
        <v>2537</v>
      </c>
      <c r="V19" s="45" t="s">
        <v>1103</v>
      </c>
      <c r="W19" s="45" t="s">
        <v>175</v>
      </c>
      <c r="X19" s="105" t="s">
        <v>539</v>
      </c>
    </row>
    <row r="20" spans="1:24" ht="18" customHeight="1" x14ac:dyDescent="0.35">
      <c r="A20" t="str">
        <f t="shared" ca="1" si="0"/>
        <v>Marché terminé</v>
      </c>
      <c r="B20" s="570" t="str">
        <f t="shared" si="1"/>
        <v>B</v>
      </c>
      <c r="C20" s="571" t="str" cm="1">
        <f t="array" ref="C20">IF(B20="","",_xlfn.IFS(B20="A","📦 Appro. généraux",B20="H","🛡️ Hygiène &amp; Sécurité",B20="B","🏗️ Bâtiments &amp; Travaux",B20="J","🏗️ Bâtiments &amp; Travaux",B20="R","⚙️ Mécanique &amp; Atelier",B20="N","🧪 Chimie &amp; Biologie",B20="G","🧪 Chimie &amp; Biologie",B20="C","📣 Communication &amp; Culture",B20="D","✈️ Déplacements &amp; Logist.",B20="F","✈️ Déplacements &amp; Logist.",B20="E","📋 Études, Conseils &amp; RH",B20="I","💻 Informatique &amp; Audio.",B20="M","🔬 Instruments scient.",B20="O","🔬 Instruments scient.",B20="P","🔬 Instruments scient.",B20="S","🔬 Instruments scient.",B20="T","🔬 Instruments scient.",B20="U","🔬 Instruments scient.",B20="V","🔬 Instruments scient.",B20="W","🔬 Instruments scient.",B20="K","🐁 Expérimentation",B20="Q","🐁 Expérimentation",B20="L","🏥 Santé &amp; Médical",TRUE,"❓ Inconnu"))</f>
        <v>🏗️ Bâtiments &amp; Travaux</v>
      </c>
      <c r="D20" s="45" t="s">
        <v>806</v>
      </c>
      <c r="E20" s="45" t="s">
        <v>80</v>
      </c>
      <c r="F20" s="45" t="s">
        <v>1700</v>
      </c>
      <c r="G20" s="45" t="s">
        <v>80</v>
      </c>
      <c r="H20" s="45" t="s">
        <v>1700</v>
      </c>
      <c r="I20" s="45" t="s">
        <v>1095</v>
      </c>
      <c r="J20" s="45" t="s">
        <v>798</v>
      </c>
      <c r="K20" s="45" t="s">
        <v>799</v>
      </c>
      <c r="L20" s="104">
        <v>43586</v>
      </c>
      <c r="M20" s="104">
        <v>45046</v>
      </c>
      <c r="N20" s="45" t="s">
        <v>1288</v>
      </c>
      <c r="O20" s="45" t="s">
        <v>1155</v>
      </c>
      <c r="P20" s="45" t="s">
        <v>800</v>
      </c>
      <c r="Q20" s="45" t="s">
        <v>1289</v>
      </c>
      <c r="R20" s="45" t="s">
        <v>1945</v>
      </c>
      <c r="S20" s="45" t="s">
        <v>699</v>
      </c>
      <c r="T20" s="45" t="s">
        <v>54</v>
      </c>
      <c r="U20" s="186" t="s">
        <v>2538</v>
      </c>
      <c r="V20" s="45" t="s">
        <v>1103</v>
      </c>
      <c r="W20" s="45" t="s">
        <v>176</v>
      </c>
      <c r="X20" s="105" t="s">
        <v>540</v>
      </c>
    </row>
    <row r="21" spans="1:24" ht="18" customHeight="1" x14ac:dyDescent="0.35">
      <c r="A21" t="str">
        <f t="shared" ca="1" si="0"/>
        <v>Marché terminé</v>
      </c>
      <c r="B21" s="570" t="str">
        <f t="shared" si="1"/>
        <v>B</v>
      </c>
      <c r="C21" s="571" t="str" cm="1">
        <f t="array" ref="C21">IF(B21="","",_xlfn.IFS(B21="A","📦 Appro. généraux",B21="H","🛡️ Hygiène &amp; Sécurité",B21="B","🏗️ Bâtiments &amp; Travaux",B21="J","🏗️ Bâtiments &amp; Travaux",B21="R","⚙️ Mécanique &amp; Atelier",B21="N","🧪 Chimie &amp; Biologie",B21="G","🧪 Chimie &amp; Biologie",B21="C","📣 Communication &amp; Culture",B21="D","✈️ Déplacements &amp; Logist.",B21="F","✈️ Déplacements &amp; Logist.",B21="E","📋 Études, Conseils &amp; RH",B21="I","💻 Informatique &amp; Audio.",B21="M","🔬 Instruments scient.",B21="O","🔬 Instruments scient.",B21="P","🔬 Instruments scient.",B21="S","🔬 Instruments scient.",B21="T","🔬 Instruments scient.",B21="U","🔬 Instruments scient.",B21="V","🔬 Instruments scient.",B21="W","🔬 Instruments scient.",B21="K","🐁 Expérimentation",B21="Q","🐁 Expérimentation",B21="L","🏥 Santé &amp; Médical",TRUE,"❓ Inconnu"))</f>
        <v>🏗️ Bâtiments &amp; Travaux</v>
      </c>
      <c r="D21" s="45" t="s">
        <v>806</v>
      </c>
      <c r="E21" s="45" t="s">
        <v>80</v>
      </c>
      <c r="F21" s="45" t="s">
        <v>1700</v>
      </c>
      <c r="G21" s="45" t="s">
        <v>80</v>
      </c>
      <c r="H21" s="45" t="s">
        <v>1700</v>
      </c>
      <c r="I21" s="45" t="s">
        <v>1095</v>
      </c>
      <c r="J21" s="45" t="s">
        <v>798</v>
      </c>
      <c r="K21" s="45" t="s">
        <v>799</v>
      </c>
      <c r="L21" s="104">
        <v>43586</v>
      </c>
      <c r="M21" s="104">
        <v>45046</v>
      </c>
      <c r="N21" s="45" t="s">
        <v>1290</v>
      </c>
      <c r="O21" s="45" t="s">
        <v>1155</v>
      </c>
      <c r="P21" s="45" t="s">
        <v>800</v>
      </c>
      <c r="Q21" s="45" t="s">
        <v>1289</v>
      </c>
      <c r="R21" s="45" t="s">
        <v>1945</v>
      </c>
      <c r="S21" s="45" t="s">
        <v>699</v>
      </c>
      <c r="T21" s="45" t="s">
        <v>54</v>
      </c>
      <c r="U21" s="186" t="s">
        <v>2538</v>
      </c>
      <c r="V21" s="45" t="s">
        <v>1103</v>
      </c>
      <c r="W21" s="45" t="s">
        <v>176</v>
      </c>
      <c r="X21" s="105" t="s">
        <v>540</v>
      </c>
    </row>
    <row r="22" spans="1:24" ht="18" customHeight="1" x14ac:dyDescent="0.35">
      <c r="A22" t="str">
        <f t="shared" ca="1" si="0"/>
        <v>Marché terminé</v>
      </c>
      <c r="B22" s="570" t="str">
        <f t="shared" si="1"/>
        <v>B</v>
      </c>
      <c r="C22" s="571" t="str" cm="1">
        <f t="array" ref="C22">IF(B22="","",_xlfn.IFS(B22="A","📦 Appro. généraux",B22="H","🛡️ Hygiène &amp; Sécurité",B22="B","🏗️ Bâtiments &amp; Travaux",B22="J","🏗️ Bâtiments &amp; Travaux",B22="R","⚙️ Mécanique &amp; Atelier",B22="N","🧪 Chimie &amp; Biologie",B22="G","🧪 Chimie &amp; Biologie",B22="C","📣 Communication &amp; Culture",B22="D","✈️ Déplacements &amp; Logist.",B22="F","✈️ Déplacements &amp; Logist.",B22="E","📋 Études, Conseils &amp; RH",B22="I","💻 Informatique &amp; Audio.",B22="M","🔬 Instruments scient.",B22="O","🔬 Instruments scient.",B22="P","🔬 Instruments scient.",B22="S","🔬 Instruments scient.",B22="T","🔬 Instruments scient.",B22="U","🔬 Instruments scient.",B22="V","🔬 Instruments scient.",B22="W","🔬 Instruments scient.",B22="K","🐁 Expérimentation",B22="Q","🐁 Expérimentation",B22="L","🏥 Santé &amp; Médical",TRUE,"❓ Inconnu"))</f>
        <v>🏗️ Bâtiments &amp; Travaux</v>
      </c>
      <c r="D22" s="45" t="s">
        <v>806</v>
      </c>
      <c r="E22" s="45" t="s">
        <v>80</v>
      </c>
      <c r="F22" s="45" t="s">
        <v>1700</v>
      </c>
      <c r="G22" s="45" t="s">
        <v>80</v>
      </c>
      <c r="H22" s="45" t="s">
        <v>1700</v>
      </c>
      <c r="I22" s="45" t="s">
        <v>1095</v>
      </c>
      <c r="J22" s="45" t="s">
        <v>798</v>
      </c>
      <c r="K22" s="45" t="s">
        <v>799</v>
      </c>
      <c r="L22" s="104">
        <v>43586</v>
      </c>
      <c r="M22" s="104">
        <v>45046</v>
      </c>
      <c r="N22" s="45" t="s">
        <v>1291</v>
      </c>
      <c r="O22" s="45" t="s">
        <v>1155</v>
      </c>
      <c r="P22" s="45" t="s">
        <v>800</v>
      </c>
      <c r="Q22" s="45" t="s">
        <v>1292</v>
      </c>
      <c r="R22" s="45" t="s">
        <v>1946</v>
      </c>
      <c r="S22" s="45" t="s">
        <v>700</v>
      </c>
      <c r="T22" s="45" t="s">
        <v>54</v>
      </c>
      <c r="U22" s="186" t="s">
        <v>2538</v>
      </c>
      <c r="V22" s="45" t="s">
        <v>1103</v>
      </c>
      <c r="W22" s="45" t="s">
        <v>177</v>
      </c>
      <c r="X22" s="105" t="s">
        <v>540</v>
      </c>
    </row>
    <row r="23" spans="1:24" ht="18" customHeight="1" x14ac:dyDescent="0.35">
      <c r="A23" t="str">
        <f t="shared" ca="1" si="0"/>
        <v>Marché terminé</v>
      </c>
      <c r="B23" s="570" t="str">
        <f t="shared" si="1"/>
        <v>B</v>
      </c>
      <c r="C23" s="571" t="str" cm="1">
        <f t="array" ref="C23">IF(B23="","",_xlfn.IFS(B23="A","📦 Appro. généraux",B23="H","🛡️ Hygiène &amp; Sécurité",B23="B","🏗️ Bâtiments &amp; Travaux",B23="J","🏗️ Bâtiments &amp; Travaux",B23="R","⚙️ Mécanique &amp; Atelier",B23="N","🧪 Chimie &amp; Biologie",B23="G","🧪 Chimie &amp; Biologie",B23="C","📣 Communication &amp; Culture",B23="D","✈️ Déplacements &amp; Logist.",B23="F","✈️ Déplacements &amp; Logist.",B23="E","📋 Études, Conseils &amp; RH",B23="I","💻 Informatique &amp; Audio.",B23="M","🔬 Instruments scient.",B23="O","🔬 Instruments scient.",B23="P","🔬 Instruments scient.",B23="S","🔬 Instruments scient.",B23="T","🔬 Instruments scient.",B23="U","🔬 Instruments scient.",B23="V","🔬 Instruments scient.",B23="W","🔬 Instruments scient.",B23="K","🐁 Expérimentation",B23="Q","🐁 Expérimentation",B23="L","🏥 Santé &amp; Médical",TRUE,"❓ Inconnu"))</f>
        <v>🏗️ Bâtiments &amp; Travaux</v>
      </c>
      <c r="D23" s="45" t="s">
        <v>806</v>
      </c>
      <c r="E23" s="45" t="s">
        <v>80</v>
      </c>
      <c r="F23" s="45" t="s">
        <v>1700</v>
      </c>
      <c r="G23" s="45" t="s">
        <v>80</v>
      </c>
      <c r="H23" s="45" t="s">
        <v>1700</v>
      </c>
      <c r="I23" s="45" t="s">
        <v>1095</v>
      </c>
      <c r="J23" s="45" t="s">
        <v>798</v>
      </c>
      <c r="K23" s="45" t="s">
        <v>799</v>
      </c>
      <c r="L23" s="104">
        <v>43586</v>
      </c>
      <c r="M23" s="104">
        <v>45046</v>
      </c>
      <c r="N23" s="45" t="s">
        <v>1293</v>
      </c>
      <c r="O23" s="45" t="s">
        <v>1155</v>
      </c>
      <c r="P23" s="45" t="s">
        <v>800</v>
      </c>
      <c r="Q23" s="45" t="s">
        <v>1292</v>
      </c>
      <c r="R23" s="45" t="s">
        <v>1946</v>
      </c>
      <c r="S23" s="45" t="s">
        <v>700</v>
      </c>
      <c r="T23" s="45" t="s">
        <v>54</v>
      </c>
      <c r="U23" s="186" t="s">
        <v>2538</v>
      </c>
      <c r="V23" s="45" t="s">
        <v>1103</v>
      </c>
      <c r="W23" s="45" t="s">
        <v>177</v>
      </c>
      <c r="X23" s="105" t="s">
        <v>540</v>
      </c>
    </row>
    <row r="24" spans="1:24" ht="18" customHeight="1" x14ac:dyDescent="0.35">
      <c r="A24" t="str">
        <f t="shared" ca="1" si="0"/>
        <v>Marché terminé</v>
      </c>
      <c r="B24" s="570" t="str">
        <f t="shared" si="1"/>
        <v>B</v>
      </c>
      <c r="C24" s="571" t="str" cm="1">
        <f t="array" ref="C24">IF(B24="","",_xlfn.IFS(B24="A","📦 Appro. généraux",B24="H","🛡️ Hygiène &amp; Sécurité",B24="B","🏗️ Bâtiments &amp; Travaux",B24="J","🏗️ Bâtiments &amp; Travaux",B24="R","⚙️ Mécanique &amp; Atelier",B24="N","🧪 Chimie &amp; Biologie",B24="G","🧪 Chimie &amp; Biologie",B24="C","📣 Communication &amp; Culture",B24="D","✈️ Déplacements &amp; Logist.",B24="F","✈️ Déplacements &amp; Logist.",B24="E","📋 Études, Conseils &amp; RH",B24="I","💻 Informatique &amp; Audio.",B24="M","🔬 Instruments scient.",B24="O","🔬 Instruments scient.",B24="P","🔬 Instruments scient.",B24="S","🔬 Instruments scient.",B24="T","🔬 Instruments scient.",B24="U","🔬 Instruments scient.",B24="V","🔬 Instruments scient.",B24="W","🔬 Instruments scient.",B24="K","🐁 Expérimentation",B24="Q","🐁 Expérimentation",B24="L","🏥 Santé &amp; Médical",TRUE,"❓ Inconnu"))</f>
        <v>🏗️ Bâtiments &amp; Travaux</v>
      </c>
      <c r="D24" s="45" t="s">
        <v>806</v>
      </c>
      <c r="E24" s="45" t="s">
        <v>81</v>
      </c>
      <c r="F24" s="45" t="s">
        <v>1701</v>
      </c>
      <c r="G24" s="45" t="s">
        <v>81</v>
      </c>
      <c r="H24" s="45" t="s">
        <v>1701</v>
      </c>
      <c r="I24" s="45" t="s">
        <v>1095</v>
      </c>
      <c r="J24" s="45" t="s">
        <v>798</v>
      </c>
      <c r="K24" s="45" t="s">
        <v>799</v>
      </c>
      <c r="L24" s="104">
        <v>43621</v>
      </c>
      <c r="M24" s="104">
        <v>45081</v>
      </c>
      <c r="N24" s="45" t="s">
        <v>1294</v>
      </c>
      <c r="O24" s="45" t="s">
        <v>1295</v>
      </c>
      <c r="P24" s="45" t="s">
        <v>800</v>
      </c>
      <c r="Q24" s="45" t="s">
        <v>1296</v>
      </c>
      <c r="R24" s="45" t="s">
        <v>1947</v>
      </c>
      <c r="S24" s="45" t="s">
        <v>765</v>
      </c>
      <c r="T24" s="45" t="s">
        <v>54</v>
      </c>
      <c r="U24" s="186" t="s">
        <v>2526</v>
      </c>
      <c r="V24" s="45" t="s">
        <v>1103</v>
      </c>
      <c r="W24" s="45" t="s">
        <v>178</v>
      </c>
      <c r="X24" s="105" t="s">
        <v>541</v>
      </c>
    </row>
    <row r="25" spans="1:24" ht="18" customHeight="1" x14ac:dyDescent="0.35">
      <c r="A25" t="str">
        <f t="shared" ca="1" si="0"/>
        <v>Marché terminé</v>
      </c>
      <c r="B25" s="570" t="str">
        <f t="shared" si="1"/>
        <v>B</v>
      </c>
      <c r="C25" s="571" t="str" cm="1">
        <f t="array" ref="C25">IF(B25="","",_xlfn.IFS(B25="A","📦 Appro. généraux",B25="H","🛡️ Hygiène &amp; Sécurité",B25="B","🏗️ Bâtiments &amp; Travaux",B25="J","🏗️ Bâtiments &amp; Travaux",B25="R","⚙️ Mécanique &amp; Atelier",B25="N","🧪 Chimie &amp; Biologie",B25="G","🧪 Chimie &amp; Biologie",B25="C","📣 Communication &amp; Culture",B25="D","✈️ Déplacements &amp; Logist.",B25="F","✈️ Déplacements &amp; Logist.",B25="E","📋 Études, Conseils &amp; RH",B25="I","💻 Informatique &amp; Audio.",B25="M","🔬 Instruments scient.",B25="O","🔬 Instruments scient.",B25="P","🔬 Instruments scient.",B25="S","🔬 Instruments scient.",B25="T","🔬 Instruments scient.",B25="U","🔬 Instruments scient.",B25="V","🔬 Instruments scient.",B25="W","🔬 Instruments scient.",B25="K","🐁 Expérimentation",B25="Q","🐁 Expérimentation",B25="L","🏥 Santé &amp; Médical",TRUE,"❓ Inconnu"))</f>
        <v>🏗️ Bâtiments &amp; Travaux</v>
      </c>
      <c r="D25" s="45" t="s">
        <v>806</v>
      </c>
      <c r="E25" s="45" t="s">
        <v>81</v>
      </c>
      <c r="F25" s="45" t="s">
        <v>1701</v>
      </c>
      <c r="G25" s="45" t="s">
        <v>81</v>
      </c>
      <c r="H25" s="45" t="s">
        <v>1701</v>
      </c>
      <c r="I25" s="45" t="s">
        <v>1095</v>
      </c>
      <c r="J25" s="45" t="s">
        <v>798</v>
      </c>
      <c r="K25" s="45" t="s">
        <v>799</v>
      </c>
      <c r="L25" s="104">
        <v>43621</v>
      </c>
      <c r="M25" s="104">
        <v>45263</v>
      </c>
      <c r="N25" s="45" t="s">
        <v>1297</v>
      </c>
      <c r="O25" s="45" t="s">
        <v>1298</v>
      </c>
      <c r="P25" s="45" t="s">
        <v>800</v>
      </c>
      <c r="Q25" s="45" t="s">
        <v>1299</v>
      </c>
      <c r="R25" s="45" t="s">
        <v>1948</v>
      </c>
      <c r="S25" s="45" t="s">
        <v>701</v>
      </c>
      <c r="T25" s="45" t="s">
        <v>54</v>
      </c>
      <c r="U25" s="186" t="s">
        <v>2526</v>
      </c>
      <c r="V25" s="45" t="s">
        <v>1103</v>
      </c>
      <c r="W25" s="45" t="s">
        <v>178</v>
      </c>
      <c r="X25" s="105" t="s">
        <v>541</v>
      </c>
    </row>
    <row r="26" spans="1:24" ht="18" customHeight="1" x14ac:dyDescent="0.35">
      <c r="A26" t="str">
        <f t="shared" ca="1" si="0"/>
        <v>Marché terminé</v>
      </c>
      <c r="B26" s="570" t="str">
        <f t="shared" si="1"/>
        <v>B</v>
      </c>
      <c r="C26" s="571" t="str" cm="1">
        <f t="array" ref="C26">IF(B26="","",_xlfn.IFS(B26="A","📦 Appro. généraux",B26="H","🛡️ Hygiène &amp; Sécurité",B26="B","🏗️ Bâtiments &amp; Travaux",B26="J","🏗️ Bâtiments &amp; Travaux",B26="R","⚙️ Mécanique &amp; Atelier",B26="N","🧪 Chimie &amp; Biologie",B26="G","🧪 Chimie &amp; Biologie",B26="C","📣 Communication &amp; Culture",B26="D","✈️ Déplacements &amp; Logist.",B26="F","✈️ Déplacements &amp; Logist.",B26="E","📋 Études, Conseils &amp; RH",B26="I","💻 Informatique &amp; Audio.",B26="M","🔬 Instruments scient.",B26="O","🔬 Instruments scient.",B26="P","🔬 Instruments scient.",B26="S","🔬 Instruments scient.",B26="T","🔬 Instruments scient.",B26="U","🔬 Instruments scient.",B26="V","🔬 Instruments scient.",B26="W","🔬 Instruments scient.",B26="K","🐁 Expérimentation",B26="Q","🐁 Expérimentation",B26="L","🏥 Santé &amp; Médical",TRUE,"❓ Inconnu"))</f>
        <v>🏗️ Bâtiments &amp; Travaux</v>
      </c>
      <c r="D26" s="45" t="s">
        <v>806</v>
      </c>
      <c r="E26" s="45" t="s">
        <v>81</v>
      </c>
      <c r="F26" s="45" t="s">
        <v>1701</v>
      </c>
      <c r="G26" s="45" t="s">
        <v>81</v>
      </c>
      <c r="H26" s="45" t="s">
        <v>1701</v>
      </c>
      <c r="I26" s="45" t="s">
        <v>1095</v>
      </c>
      <c r="J26" s="45" t="s">
        <v>798</v>
      </c>
      <c r="K26" s="45" t="s">
        <v>799</v>
      </c>
      <c r="L26" s="104">
        <v>43621</v>
      </c>
      <c r="M26" s="104">
        <v>45446</v>
      </c>
      <c r="N26" s="45" t="s">
        <v>1300</v>
      </c>
      <c r="O26" s="45" t="s">
        <v>1301</v>
      </c>
      <c r="P26" s="45" t="s">
        <v>800</v>
      </c>
      <c r="Q26" s="45" t="s">
        <v>1299</v>
      </c>
      <c r="R26" s="45" t="s">
        <v>1948</v>
      </c>
      <c r="S26" s="45" t="s">
        <v>701</v>
      </c>
      <c r="T26" s="45" t="s">
        <v>54</v>
      </c>
      <c r="U26" s="186" t="s">
        <v>2526</v>
      </c>
      <c r="V26" s="45" t="s">
        <v>1103</v>
      </c>
      <c r="W26" s="45" t="s">
        <v>178</v>
      </c>
      <c r="X26" s="105" t="s">
        <v>541</v>
      </c>
    </row>
    <row r="27" spans="1:24" ht="18" customHeight="1" x14ac:dyDescent="0.35">
      <c r="A27" t="str">
        <f t="shared" ca="1" si="0"/>
        <v>Marché terminé</v>
      </c>
      <c r="B27" s="570" t="str">
        <f t="shared" si="1"/>
        <v>B</v>
      </c>
      <c r="C27" s="571" t="str" cm="1">
        <f t="array" ref="C27">IF(B27="","",_xlfn.IFS(B27="A","📦 Appro. généraux",B27="H","🛡️ Hygiène &amp; Sécurité",B27="B","🏗️ Bâtiments &amp; Travaux",B27="J","🏗️ Bâtiments &amp; Travaux",B27="R","⚙️ Mécanique &amp; Atelier",B27="N","🧪 Chimie &amp; Biologie",B27="G","🧪 Chimie &amp; Biologie",B27="C","📣 Communication &amp; Culture",B27="D","✈️ Déplacements &amp; Logist.",B27="F","✈️ Déplacements &amp; Logist.",B27="E","📋 Études, Conseils &amp; RH",B27="I","💻 Informatique &amp; Audio.",B27="M","🔬 Instruments scient.",B27="O","🔬 Instruments scient.",B27="P","🔬 Instruments scient.",B27="S","🔬 Instruments scient.",B27="T","🔬 Instruments scient.",B27="U","🔬 Instruments scient.",B27="V","🔬 Instruments scient.",B27="W","🔬 Instruments scient.",B27="K","🐁 Expérimentation",B27="Q","🐁 Expérimentation",B27="L","🏥 Santé &amp; Médical",TRUE,"❓ Inconnu"))</f>
        <v>🏗️ Bâtiments &amp; Travaux</v>
      </c>
      <c r="D27" s="45" t="s">
        <v>806</v>
      </c>
      <c r="E27" s="45" t="s">
        <v>82</v>
      </c>
      <c r="F27" s="45" t="s">
        <v>1000</v>
      </c>
      <c r="G27" s="45" t="s">
        <v>82</v>
      </c>
      <c r="H27" s="45" t="s">
        <v>1000</v>
      </c>
      <c r="I27" s="45" t="s">
        <v>1095</v>
      </c>
      <c r="J27" s="45" t="s">
        <v>798</v>
      </c>
      <c r="K27" s="45" t="s">
        <v>2175</v>
      </c>
      <c r="L27" s="104">
        <v>43637</v>
      </c>
      <c r="M27" s="104">
        <v>45097</v>
      </c>
      <c r="N27" s="45" t="s">
        <v>1302</v>
      </c>
      <c r="O27" s="45" t="s">
        <v>1303</v>
      </c>
      <c r="P27" s="45" t="s">
        <v>800</v>
      </c>
      <c r="Q27" s="45" t="s">
        <v>1304</v>
      </c>
      <c r="R27" s="45" t="s">
        <v>1949</v>
      </c>
      <c r="S27" s="45" t="s">
        <v>1068</v>
      </c>
      <c r="T27" s="45" t="s">
        <v>54</v>
      </c>
      <c r="U27" s="186" t="s">
        <v>2534</v>
      </c>
      <c r="V27" s="45" t="s">
        <v>1103</v>
      </c>
      <c r="W27" s="45" t="s">
        <v>178</v>
      </c>
      <c r="X27" s="105" t="s">
        <v>541</v>
      </c>
    </row>
    <row r="28" spans="1:24" ht="18" customHeight="1" x14ac:dyDescent="0.35">
      <c r="A28" t="str">
        <f t="shared" ca="1" si="0"/>
        <v>Marché terminé</v>
      </c>
      <c r="B28" s="570" t="str">
        <f t="shared" si="1"/>
        <v>B</v>
      </c>
      <c r="C28" s="571" t="str" cm="1">
        <f t="array" ref="C28">IF(B28="","",_xlfn.IFS(B28="A","📦 Appro. généraux",B28="H","🛡️ Hygiène &amp; Sécurité",B28="B","🏗️ Bâtiments &amp; Travaux",B28="J","🏗️ Bâtiments &amp; Travaux",B28="R","⚙️ Mécanique &amp; Atelier",B28="N","🧪 Chimie &amp; Biologie",B28="G","🧪 Chimie &amp; Biologie",B28="C","📣 Communication &amp; Culture",B28="D","✈️ Déplacements &amp; Logist.",B28="F","✈️ Déplacements &amp; Logist.",B28="E","📋 Études, Conseils &amp; RH",B28="I","💻 Informatique &amp; Audio.",B28="M","🔬 Instruments scient.",B28="O","🔬 Instruments scient.",B28="P","🔬 Instruments scient.",B28="S","🔬 Instruments scient.",B28="T","🔬 Instruments scient.",B28="U","🔬 Instruments scient.",B28="V","🔬 Instruments scient.",B28="W","🔬 Instruments scient.",B28="K","🐁 Expérimentation",B28="Q","🐁 Expérimentation",B28="L","🏥 Santé &amp; Médical",TRUE,"❓ Inconnu"))</f>
        <v>🏗️ Bâtiments &amp; Travaux</v>
      </c>
      <c r="D28" s="45" t="s">
        <v>806</v>
      </c>
      <c r="E28" s="45" t="s">
        <v>82</v>
      </c>
      <c r="F28" s="45" t="s">
        <v>1000</v>
      </c>
      <c r="G28" s="45" t="s">
        <v>82</v>
      </c>
      <c r="H28" s="45" t="s">
        <v>1000</v>
      </c>
      <c r="I28" s="45" t="s">
        <v>1095</v>
      </c>
      <c r="J28" s="45" t="s">
        <v>798</v>
      </c>
      <c r="K28" s="45" t="s">
        <v>2175</v>
      </c>
      <c r="L28" s="104">
        <v>43637</v>
      </c>
      <c r="M28" s="104">
        <v>45097</v>
      </c>
      <c r="N28" s="45" t="s">
        <v>1305</v>
      </c>
      <c r="O28" s="45" t="s">
        <v>1306</v>
      </c>
      <c r="P28" s="45" t="s">
        <v>800</v>
      </c>
      <c r="Q28" s="45" t="s">
        <v>1304</v>
      </c>
      <c r="R28" s="45" t="s">
        <v>1949</v>
      </c>
      <c r="S28" s="45" t="s">
        <v>1068</v>
      </c>
      <c r="T28" s="45" t="s">
        <v>54</v>
      </c>
      <c r="U28" s="186" t="s">
        <v>2534</v>
      </c>
      <c r="V28" s="45" t="s">
        <v>1103</v>
      </c>
      <c r="W28" s="45" t="s">
        <v>179</v>
      </c>
      <c r="X28" s="105" t="s">
        <v>541</v>
      </c>
    </row>
    <row r="29" spans="1:24" ht="18" customHeight="1" x14ac:dyDescent="0.35">
      <c r="A29" t="str">
        <f t="shared" ca="1" si="0"/>
        <v>Marché terminé</v>
      </c>
      <c r="B29" s="570" t="str">
        <f t="shared" si="1"/>
        <v>B</v>
      </c>
      <c r="C29" s="571" t="str" cm="1">
        <f t="array" ref="C29">IF(B29="","",_xlfn.IFS(B29="A","📦 Appro. généraux",B29="H","🛡️ Hygiène &amp; Sécurité",B29="B","🏗️ Bâtiments &amp; Travaux",B29="J","🏗️ Bâtiments &amp; Travaux",B29="R","⚙️ Mécanique &amp; Atelier",B29="N","🧪 Chimie &amp; Biologie",B29="G","🧪 Chimie &amp; Biologie",B29="C","📣 Communication &amp; Culture",B29="D","✈️ Déplacements &amp; Logist.",B29="F","✈️ Déplacements &amp; Logist.",B29="E","📋 Études, Conseils &amp; RH",B29="I","💻 Informatique &amp; Audio.",B29="M","🔬 Instruments scient.",B29="O","🔬 Instruments scient.",B29="P","🔬 Instruments scient.",B29="S","🔬 Instruments scient.",B29="T","🔬 Instruments scient.",B29="U","🔬 Instruments scient.",B29="V","🔬 Instruments scient.",B29="W","🔬 Instruments scient.",B29="K","🐁 Expérimentation",B29="Q","🐁 Expérimentation",B29="L","🏥 Santé &amp; Médical",TRUE,"❓ Inconnu"))</f>
        <v>🏗️ Bâtiments &amp; Travaux</v>
      </c>
      <c r="D29" s="45" t="s">
        <v>806</v>
      </c>
      <c r="E29" s="45" t="s">
        <v>82</v>
      </c>
      <c r="F29" s="45" t="s">
        <v>1000</v>
      </c>
      <c r="G29" s="45" t="s">
        <v>82</v>
      </c>
      <c r="H29" s="45" t="s">
        <v>1000</v>
      </c>
      <c r="I29" s="45" t="s">
        <v>1095</v>
      </c>
      <c r="J29" s="45" t="s">
        <v>798</v>
      </c>
      <c r="K29" s="45" t="s">
        <v>2175</v>
      </c>
      <c r="L29" s="104">
        <v>43637</v>
      </c>
      <c r="M29" s="104">
        <v>45097</v>
      </c>
      <c r="N29" s="45" t="s">
        <v>1307</v>
      </c>
      <c r="O29" s="45" t="s">
        <v>1308</v>
      </c>
      <c r="P29" s="45" t="s">
        <v>800</v>
      </c>
      <c r="Q29" s="45" t="s">
        <v>1309</v>
      </c>
      <c r="R29" s="45" t="s">
        <v>1950</v>
      </c>
      <c r="S29" s="45" t="s">
        <v>2185</v>
      </c>
      <c r="T29" s="45" t="s">
        <v>54</v>
      </c>
      <c r="U29" s="186" t="s">
        <v>2534</v>
      </c>
      <c r="V29" s="45" t="s">
        <v>1103</v>
      </c>
      <c r="W29" s="45" t="s">
        <v>178</v>
      </c>
      <c r="X29" s="105" t="s">
        <v>541</v>
      </c>
    </row>
    <row r="30" spans="1:24" ht="18" customHeight="1" x14ac:dyDescent="0.35">
      <c r="A30" t="str">
        <f t="shared" ca="1" si="0"/>
        <v>Marché terminé</v>
      </c>
      <c r="B30" s="570" t="str">
        <f t="shared" si="1"/>
        <v>B</v>
      </c>
      <c r="C30" s="571" t="str" cm="1">
        <f t="array" ref="C30">IF(B30="","",_xlfn.IFS(B30="A","📦 Appro. généraux",B30="H","🛡️ Hygiène &amp; Sécurité",B30="B","🏗️ Bâtiments &amp; Travaux",B30="J","🏗️ Bâtiments &amp; Travaux",B30="R","⚙️ Mécanique &amp; Atelier",B30="N","🧪 Chimie &amp; Biologie",B30="G","🧪 Chimie &amp; Biologie",B30="C","📣 Communication &amp; Culture",B30="D","✈️ Déplacements &amp; Logist.",B30="F","✈️ Déplacements &amp; Logist.",B30="E","📋 Études, Conseils &amp; RH",B30="I","💻 Informatique &amp; Audio.",B30="M","🔬 Instruments scient.",B30="O","🔬 Instruments scient.",B30="P","🔬 Instruments scient.",B30="S","🔬 Instruments scient.",B30="T","🔬 Instruments scient.",B30="U","🔬 Instruments scient.",B30="V","🔬 Instruments scient.",B30="W","🔬 Instruments scient.",B30="K","🐁 Expérimentation",B30="Q","🐁 Expérimentation",B30="L","🏥 Santé &amp; Médical",TRUE,"❓ Inconnu"))</f>
        <v>🏗️ Bâtiments &amp; Travaux</v>
      </c>
      <c r="D30" s="45" t="s">
        <v>806</v>
      </c>
      <c r="E30" s="45" t="s">
        <v>82</v>
      </c>
      <c r="F30" s="45" t="s">
        <v>1000</v>
      </c>
      <c r="G30" s="45" t="s">
        <v>82</v>
      </c>
      <c r="H30" s="45" t="s">
        <v>1000</v>
      </c>
      <c r="I30" s="45" t="s">
        <v>1095</v>
      </c>
      <c r="J30" s="45" t="s">
        <v>798</v>
      </c>
      <c r="K30" s="45" t="s">
        <v>2175</v>
      </c>
      <c r="L30" s="104">
        <v>43637</v>
      </c>
      <c r="M30" s="104">
        <v>45097</v>
      </c>
      <c r="N30" s="45" t="s">
        <v>1310</v>
      </c>
      <c r="O30" s="45" t="s">
        <v>1311</v>
      </c>
      <c r="P30" s="45" t="s">
        <v>800</v>
      </c>
      <c r="Q30" s="45" t="s">
        <v>1312</v>
      </c>
      <c r="R30" s="45" t="s">
        <v>1951</v>
      </c>
      <c r="S30" s="45" t="s">
        <v>765</v>
      </c>
      <c r="T30" s="45" t="s">
        <v>54</v>
      </c>
      <c r="U30" s="186" t="s">
        <v>2534</v>
      </c>
      <c r="V30" s="45" t="s">
        <v>1103</v>
      </c>
      <c r="W30" s="45" t="s">
        <v>178</v>
      </c>
      <c r="X30" s="105" t="s">
        <v>541</v>
      </c>
    </row>
    <row r="31" spans="1:24" ht="18" customHeight="1" x14ac:dyDescent="0.35">
      <c r="A31" t="str">
        <f t="shared" ca="1" si="0"/>
        <v>Marché terminé</v>
      </c>
      <c r="B31" s="570" t="str">
        <f t="shared" si="1"/>
        <v>B</v>
      </c>
      <c r="C31" s="571" t="str" cm="1">
        <f t="array" ref="C31">IF(B31="","",_xlfn.IFS(B31="A","📦 Appro. généraux",B31="H","🛡️ Hygiène &amp; Sécurité",B31="B","🏗️ Bâtiments &amp; Travaux",B31="J","🏗️ Bâtiments &amp; Travaux",B31="R","⚙️ Mécanique &amp; Atelier",B31="N","🧪 Chimie &amp; Biologie",B31="G","🧪 Chimie &amp; Biologie",B31="C","📣 Communication &amp; Culture",B31="D","✈️ Déplacements &amp; Logist.",B31="F","✈️ Déplacements &amp; Logist.",B31="E","📋 Études, Conseils &amp; RH",B31="I","💻 Informatique &amp; Audio.",B31="M","🔬 Instruments scient.",B31="O","🔬 Instruments scient.",B31="P","🔬 Instruments scient.",B31="S","🔬 Instruments scient.",B31="T","🔬 Instruments scient.",B31="U","🔬 Instruments scient.",B31="V","🔬 Instruments scient.",B31="W","🔬 Instruments scient.",B31="K","🐁 Expérimentation",B31="Q","🐁 Expérimentation",B31="L","🏥 Santé &amp; Médical",TRUE,"❓ Inconnu"))</f>
        <v>🏗️ Bâtiments &amp; Travaux</v>
      </c>
      <c r="D31" s="45" t="s">
        <v>806</v>
      </c>
      <c r="E31" s="45" t="s">
        <v>82</v>
      </c>
      <c r="F31" s="45" t="s">
        <v>1000</v>
      </c>
      <c r="G31" s="45" t="s">
        <v>82</v>
      </c>
      <c r="H31" s="45" t="s">
        <v>1000</v>
      </c>
      <c r="I31" s="45" t="s">
        <v>1095</v>
      </c>
      <c r="J31" s="45" t="s">
        <v>798</v>
      </c>
      <c r="K31" s="45" t="s">
        <v>2175</v>
      </c>
      <c r="L31" s="104">
        <v>43637</v>
      </c>
      <c r="M31" s="104">
        <v>45097</v>
      </c>
      <c r="N31" s="45" t="s">
        <v>1313</v>
      </c>
      <c r="O31" s="45" t="s">
        <v>1171</v>
      </c>
      <c r="P31" s="45" t="s">
        <v>800</v>
      </c>
      <c r="Q31" s="45" t="s">
        <v>1312</v>
      </c>
      <c r="R31" s="45" t="s">
        <v>1951</v>
      </c>
      <c r="S31" s="45" t="s">
        <v>765</v>
      </c>
      <c r="T31" s="45" t="s">
        <v>54</v>
      </c>
      <c r="U31" s="186" t="s">
        <v>2534</v>
      </c>
      <c r="V31" s="45" t="s">
        <v>1103</v>
      </c>
      <c r="W31" s="45" t="s">
        <v>178</v>
      </c>
      <c r="X31" s="105" t="s">
        <v>541</v>
      </c>
    </row>
    <row r="32" spans="1:24" ht="18" customHeight="1" x14ac:dyDescent="0.35">
      <c r="A32" t="str">
        <f t="shared" ca="1" si="0"/>
        <v>Marché terminé</v>
      </c>
      <c r="B32" s="570" t="str">
        <f t="shared" si="1"/>
        <v>B</v>
      </c>
      <c r="C32" s="571" t="str" cm="1">
        <f t="array" ref="C32">IF(B32="","",_xlfn.IFS(B32="A","📦 Appro. généraux",B32="H","🛡️ Hygiène &amp; Sécurité",B32="B","🏗️ Bâtiments &amp; Travaux",B32="J","🏗️ Bâtiments &amp; Travaux",B32="R","⚙️ Mécanique &amp; Atelier",B32="N","🧪 Chimie &amp; Biologie",B32="G","🧪 Chimie &amp; Biologie",B32="C","📣 Communication &amp; Culture",B32="D","✈️ Déplacements &amp; Logist.",B32="F","✈️ Déplacements &amp; Logist.",B32="E","📋 Études, Conseils &amp; RH",B32="I","💻 Informatique &amp; Audio.",B32="M","🔬 Instruments scient.",B32="O","🔬 Instruments scient.",B32="P","🔬 Instruments scient.",B32="S","🔬 Instruments scient.",B32="T","🔬 Instruments scient.",B32="U","🔬 Instruments scient.",B32="V","🔬 Instruments scient.",B32="W","🔬 Instruments scient.",B32="K","🐁 Expérimentation",B32="Q","🐁 Expérimentation",B32="L","🏥 Santé &amp; Médical",TRUE,"❓ Inconnu"))</f>
        <v>🏗️ Bâtiments &amp; Travaux</v>
      </c>
      <c r="D32" s="45" t="s">
        <v>806</v>
      </c>
      <c r="E32" s="45" t="s">
        <v>82</v>
      </c>
      <c r="F32" s="45" t="s">
        <v>1000</v>
      </c>
      <c r="G32" s="45" t="s">
        <v>82</v>
      </c>
      <c r="H32" s="45" t="s">
        <v>1000</v>
      </c>
      <c r="I32" s="45" t="s">
        <v>1095</v>
      </c>
      <c r="J32" s="45" t="s">
        <v>798</v>
      </c>
      <c r="K32" s="45" t="s">
        <v>2175</v>
      </c>
      <c r="L32" s="104">
        <v>43637</v>
      </c>
      <c r="M32" s="104">
        <v>45097</v>
      </c>
      <c r="N32" s="45" t="s">
        <v>1314</v>
      </c>
      <c r="O32" s="45" t="s">
        <v>1315</v>
      </c>
      <c r="P32" s="45" t="s">
        <v>800</v>
      </c>
      <c r="Q32" s="45" t="s">
        <v>1299</v>
      </c>
      <c r="R32" s="45" t="s">
        <v>1948</v>
      </c>
      <c r="S32" s="45" t="s">
        <v>701</v>
      </c>
      <c r="T32" s="45" t="s">
        <v>54</v>
      </c>
      <c r="U32" s="186" t="s">
        <v>2534</v>
      </c>
      <c r="V32" s="45" t="s">
        <v>1103</v>
      </c>
      <c r="W32" s="45" t="s">
        <v>180</v>
      </c>
      <c r="X32" s="105" t="s">
        <v>542</v>
      </c>
    </row>
    <row r="33" spans="1:24" ht="18" customHeight="1" x14ac:dyDescent="0.35">
      <c r="A33" t="str">
        <f t="shared" ca="1" si="0"/>
        <v>Marché terminé</v>
      </c>
      <c r="B33" s="570" t="str">
        <f t="shared" si="1"/>
        <v>B</v>
      </c>
      <c r="C33" s="571" t="str" cm="1">
        <f t="array" ref="C33">IF(B33="","",_xlfn.IFS(B33="A","📦 Appro. généraux",B33="H","🛡️ Hygiène &amp; Sécurité",B33="B","🏗️ Bâtiments &amp; Travaux",B33="J","🏗️ Bâtiments &amp; Travaux",B33="R","⚙️ Mécanique &amp; Atelier",B33="N","🧪 Chimie &amp; Biologie",B33="G","🧪 Chimie &amp; Biologie",B33="C","📣 Communication &amp; Culture",B33="D","✈️ Déplacements &amp; Logist.",B33="F","✈️ Déplacements &amp; Logist.",B33="E","📋 Études, Conseils &amp; RH",B33="I","💻 Informatique &amp; Audio.",B33="M","🔬 Instruments scient.",B33="O","🔬 Instruments scient.",B33="P","🔬 Instruments scient.",B33="S","🔬 Instruments scient.",B33="T","🔬 Instruments scient.",B33="U","🔬 Instruments scient.",B33="V","🔬 Instruments scient.",B33="W","🔬 Instruments scient.",B33="K","🐁 Expérimentation",B33="Q","🐁 Expérimentation",B33="L","🏥 Santé &amp; Médical",TRUE,"❓ Inconnu"))</f>
        <v>🏗️ Bâtiments &amp; Travaux</v>
      </c>
      <c r="D33" s="45" t="s">
        <v>806</v>
      </c>
      <c r="E33" s="45" t="s">
        <v>83</v>
      </c>
      <c r="F33" s="45" t="s">
        <v>1001</v>
      </c>
      <c r="G33" s="45" t="s">
        <v>83</v>
      </c>
      <c r="H33" s="45" t="s">
        <v>1001</v>
      </c>
      <c r="I33" s="45" t="s">
        <v>1095</v>
      </c>
      <c r="J33" s="45" t="s">
        <v>2176</v>
      </c>
      <c r="K33" s="45" t="s">
        <v>2176</v>
      </c>
      <c r="L33" s="104">
        <v>43655</v>
      </c>
      <c r="M33" s="104">
        <v>45634</v>
      </c>
      <c r="N33" s="45" t="s">
        <v>1316</v>
      </c>
      <c r="O33" s="45" t="s">
        <v>1317</v>
      </c>
      <c r="P33" s="45" t="s">
        <v>800</v>
      </c>
      <c r="Q33" s="45" t="s">
        <v>1318</v>
      </c>
      <c r="R33" s="45" t="s">
        <v>1952</v>
      </c>
      <c r="S33" s="45" t="s">
        <v>2186</v>
      </c>
      <c r="T33" s="45" t="s">
        <v>54</v>
      </c>
      <c r="U33" s="170" t="s">
        <v>2218</v>
      </c>
      <c r="V33" s="45" t="s">
        <v>1103</v>
      </c>
      <c r="W33" s="45" t="s">
        <v>181</v>
      </c>
      <c r="X33" s="105" t="s">
        <v>543</v>
      </c>
    </row>
    <row r="34" spans="1:24" ht="18" customHeight="1" x14ac:dyDescent="0.35">
      <c r="A34" t="str">
        <f t="shared" ref="A34:A65" ca="1" si="2">IF(M34&lt;TODAY(),"Marché terminé","Marché en cours")</f>
        <v>Marché terminé</v>
      </c>
      <c r="B34" s="570" t="str">
        <f t="shared" si="1"/>
        <v>B</v>
      </c>
      <c r="C34" s="571" t="str" cm="1">
        <f t="array" ref="C34">IF(B34="","",_xlfn.IFS(B34="A","📦 Appro. généraux",B34="H","🛡️ Hygiène &amp; Sécurité",B34="B","🏗️ Bâtiments &amp; Travaux",B34="J","🏗️ Bâtiments &amp; Travaux",B34="R","⚙️ Mécanique &amp; Atelier",B34="N","🧪 Chimie &amp; Biologie",B34="G","🧪 Chimie &amp; Biologie",B34="C","📣 Communication &amp; Culture",B34="D","✈️ Déplacements &amp; Logist.",B34="F","✈️ Déplacements &amp; Logist.",B34="E","📋 Études, Conseils &amp; RH",B34="I","💻 Informatique &amp; Audio.",B34="M","🔬 Instruments scient.",B34="O","🔬 Instruments scient.",B34="P","🔬 Instruments scient.",B34="S","🔬 Instruments scient.",B34="T","🔬 Instruments scient.",B34="U","🔬 Instruments scient.",B34="V","🔬 Instruments scient.",B34="W","🔬 Instruments scient.",B34="K","🐁 Expérimentation",B34="Q","🐁 Expérimentation",B34="L","🏥 Santé &amp; Médical",TRUE,"❓ Inconnu"))</f>
        <v>🏗️ Bâtiments &amp; Travaux</v>
      </c>
      <c r="D34" s="45" t="s">
        <v>806</v>
      </c>
      <c r="E34" s="45" t="s">
        <v>83</v>
      </c>
      <c r="F34" s="45" t="s">
        <v>1001</v>
      </c>
      <c r="G34" s="45" t="s">
        <v>83</v>
      </c>
      <c r="H34" s="45" t="s">
        <v>1001</v>
      </c>
      <c r="I34" s="45" t="s">
        <v>1095</v>
      </c>
      <c r="J34" s="45" t="s">
        <v>2176</v>
      </c>
      <c r="K34" s="45" t="s">
        <v>2176</v>
      </c>
      <c r="L34" s="104">
        <v>43655</v>
      </c>
      <c r="M34" s="104">
        <v>45634</v>
      </c>
      <c r="N34" s="45" t="s">
        <v>1319</v>
      </c>
      <c r="O34" s="45" t="s">
        <v>1175</v>
      </c>
      <c r="P34" s="45" t="s">
        <v>800</v>
      </c>
      <c r="Q34" s="45" t="s">
        <v>1318</v>
      </c>
      <c r="R34" s="45" t="s">
        <v>1952</v>
      </c>
      <c r="S34" s="45" t="s">
        <v>2186</v>
      </c>
      <c r="T34" s="45" t="s">
        <v>54</v>
      </c>
      <c r="U34" s="170" t="s">
        <v>2218</v>
      </c>
      <c r="V34" s="45" t="s">
        <v>1103</v>
      </c>
      <c r="W34" s="45" t="s">
        <v>182</v>
      </c>
      <c r="X34" s="105" t="s">
        <v>544</v>
      </c>
    </row>
    <row r="35" spans="1:24" ht="18" customHeight="1" x14ac:dyDescent="0.35">
      <c r="A35" t="str">
        <f t="shared" ca="1" si="2"/>
        <v>Marché terminé</v>
      </c>
      <c r="B35" s="570" t="str">
        <f t="shared" si="1"/>
        <v>B</v>
      </c>
      <c r="C35" s="571" t="str" cm="1">
        <f t="array" ref="C35">IF(B35="","",_xlfn.IFS(B35="A","📦 Appro. généraux",B35="H","🛡️ Hygiène &amp; Sécurité",B35="B","🏗️ Bâtiments &amp; Travaux",B35="J","🏗️ Bâtiments &amp; Travaux",B35="R","⚙️ Mécanique &amp; Atelier",B35="N","🧪 Chimie &amp; Biologie",B35="G","🧪 Chimie &amp; Biologie",B35="C","📣 Communication &amp; Culture",B35="D","✈️ Déplacements &amp; Logist.",B35="F","✈️ Déplacements &amp; Logist.",B35="E","📋 Études, Conseils &amp; RH",B35="I","💻 Informatique &amp; Audio.",B35="M","🔬 Instruments scient.",B35="O","🔬 Instruments scient.",B35="P","🔬 Instruments scient.",B35="S","🔬 Instruments scient.",B35="T","🔬 Instruments scient.",B35="U","🔬 Instruments scient.",B35="V","🔬 Instruments scient.",B35="W","🔬 Instruments scient.",B35="K","🐁 Expérimentation",B35="Q","🐁 Expérimentation",B35="L","🏥 Santé &amp; Médical",TRUE,"❓ Inconnu"))</f>
        <v>🏗️ Bâtiments &amp; Travaux</v>
      </c>
      <c r="D35" s="45" t="s">
        <v>806</v>
      </c>
      <c r="E35" s="45" t="s">
        <v>83</v>
      </c>
      <c r="F35" s="45" t="s">
        <v>1001</v>
      </c>
      <c r="G35" s="45" t="s">
        <v>83</v>
      </c>
      <c r="H35" s="45" t="s">
        <v>1001</v>
      </c>
      <c r="I35" s="45" t="s">
        <v>1095</v>
      </c>
      <c r="J35" s="45" t="s">
        <v>2176</v>
      </c>
      <c r="K35" s="45" t="s">
        <v>2176</v>
      </c>
      <c r="L35" s="104">
        <v>43655</v>
      </c>
      <c r="M35" s="104">
        <v>45634</v>
      </c>
      <c r="N35" s="45" t="s">
        <v>1320</v>
      </c>
      <c r="O35" s="45" t="s">
        <v>1321</v>
      </c>
      <c r="P35" s="45" t="s">
        <v>800</v>
      </c>
      <c r="Q35" s="45" t="s">
        <v>1318</v>
      </c>
      <c r="R35" s="45" t="s">
        <v>1952</v>
      </c>
      <c r="S35" s="45" t="s">
        <v>2186</v>
      </c>
      <c r="T35" s="45" t="s">
        <v>54</v>
      </c>
      <c r="U35" s="170" t="s">
        <v>2218</v>
      </c>
      <c r="V35" s="45" t="s">
        <v>1103</v>
      </c>
      <c r="W35" s="45" t="s">
        <v>181</v>
      </c>
      <c r="X35" s="105" t="s">
        <v>543</v>
      </c>
    </row>
    <row r="36" spans="1:24" ht="18" customHeight="1" x14ac:dyDescent="0.35">
      <c r="A36" t="str">
        <f t="shared" ca="1" si="2"/>
        <v>Marché terminé</v>
      </c>
      <c r="B36" s="570" t="str">
        <f t="shared" si="1"/>
        <v>B</v>
      </c>
      <c r="C36" s="571" t="str" cm="1">
        <f t="array" ref="C36">IF(B36="","",_xlfn.IFS(B36="A","📦 Appro. généraux",B36="H","🛡️ Hygiène &amp; Sécurité",B36="B","🏗️ Bâtiments &amp; Travaux",B36="J","🏗️ Bâtiments &amp; Travaux",B36="R","⚙️ Mécanique &amp; Atelier",B36="N","🧪 Chimie &amp; Biologie",B36="G","🧪 Chimie &amp; Biologie",B36="C","📣 Communication &amp; Culture",B36="D","✈️ Déplacements &amp; Logist.",B36="F","✈️ Déplacements &amp; Logist.",B36="E","📋 Études, Conseils &amp; RH",B36="I","💻 Informatique &amp; Audio.",B36="M","🔬 Instruments scient.",B36="O","🔬 Instruments scient.",B36="P","🔬 Instruments scient.",B36="S","🔬 Instruments scient.",B36="T","🔬 Instruments scient.",B36="U","🔬 Instruments scient.",B36="V","🔬 Instruments scient.",B36="W","🔬 Instruments scient.",B36="K","🐁 Expérimentation",B36="Q","🐁 Expérimentation",B36="L","🏥 Santé &amp; Médical",TRUE,"❓ Inconnu"))</f>
        <v>🏗️ Bâtiments &amp; Travaux</v>
      </c>
      <c r="D36" s="45" t="s">
        <v>806</v>
      </c>
      <c r="E36" s="45" t="s">
        <v>83</v>
      </c>
      <c r="F36" s="45" t="s">
        <v>1001</v>
      </c>
      <c r="G36" s="45" t="s">
        <v>83</v>
      </c>
      <c r="H36" s="45" t="s">
        <v>1001</v>
      </c>
      <c r="I36" s="45" t="s">
        <v>1095</v>
      </c>
      <c r="J36" s="45" t="s">
        <v>2176</v>
      </c>
      <c r="K36" s="45" t="s">
        <v>2176</v>
      </c>
      <c r="L36" s="104">
        <v>43655</v>
      </c>
      <c r="M36" s="104">
        <v>45634</v>
      </c>
      <c r="N36" s="45" t="s">
        <v>1322</v>
      </c>
      <c r="O36" s="45" t="s">
        <v>1227</v>
      </c>
      <c r="P36" s="45" t="s">
        <v>800</v>
      </c>
      <c r="Q36" s="45" t="s">
        <v>1318</v>
      </c>
      <c r="R36" s="45" t="s">
        <v>1952</v>
      </c>
      <c r="S36" s="45" t="s">
        <v>2186</v>
      </c>
      <c r="T36" s="45" t="s">
        <v>54</v>
      </c>
      <c r="U36" s="170" t="s">
        <v>2218</v>
      </c>
      <c r="V36" s="45" t="s">
        <v>1103</v>
      </c>
      <c r="W36" s="45" t="s">
        <v>183</v>
      </c>
      <c r="X36" s="105" t="s">
        <v>545</v>
      </c>
    </row>
    <row r="37" spans="1:24" ht="18" customHeight="1" x14ac:dyDescent="0.35">
      <c r="A37" t="str">
        <f t="shared" ca="1" si="2"/>
        <v>Marché terminé</v>
      </c>
      <c r="B37" s="570" t="str">
        <f t="shared" si="1"/>
        <v>B</v>
      </c>
      <c r="C37" s="571" t="str" cm="1">
        <f t="array" ref="C37">IF(B37="","",_xlfn.IFS(B37="A","📦 Appro. généraux",B37="H","🛡️ Hygiène &amp; Sécurité",B37="B","🏗️ Bâtiments &amp; Travaux",B37="J","🏗️ Bâtiments &amp; Travaux",B37="R","⚙️ Mécanique &amp; Atelier",B37="N","🧪 Chimie &amp; Biologie",B37="G","🧪 Chimie &amp; Biologie",B37="C","📣 Communication &amp; Culture",B37="D","✈️ Déplacements &amp; Logist.",B37="F","✈️ Déplacements &amp; Logist.",B37="E","📋 Études, Conseils &amp; RH",B37="I","💻 Informatique &amp; Audio.",B37="M","🔬 Instruments scient.",B37="O","🔬 Instruments scient.",B37="P","🔬 Instruments scient.",B37="S","🔬 Instruments scient.",B37="T","🔬 Instruments scient.",B37="U","🔬 Instruments scient.",B37="V","🔬 Instruments scient.",B37="W","🔬 Instruments scient.",B37="K","🐁 Expérimentation",B37="Q","🐁 Expérimentation",B37="L","🏥 Santé &amp; Médical",TRUE,"❓ Inconnu"))</f>
        <v>🏗️ Bâtiments &amp; Travaux</v>
      </c>
      <c r="D37" s="45" t="s">
        <v>806</v>
      </c>
      <c r="E37" s="45" t="s">
        <v>83</v>
      </c>
      <c r="F37" s="45" t="s">
        <v>1001</v>
      </c>
      <c r="G37" s="45" t="s">
        <v>83</v>
      </c>
      <c r="H37" s="45" t="s">
        <v>1001</v>
      </c>
      <c r="I37" s="45" t="s">
        <v>1095</v>
      </c>
      <c r="J37" s="45" t="s">
        <v>2176</v>
      </c>
      <c r="K37" s="45" t="s">
        <v>2176</v>
      </c>
      <c r="L37" s="104">
        <v>43655</v>
      </c>
      <c r="M37" s="104">
        <v>45634</v>
      </c>
      <c r="N37" s="45" t="s">
        <v>1323</v>
      </c>
      <c r="O37" s="45" t="s">
        <v>1324</v>
      </c>
      <c r="P37" s="45" t="s">
        <v>800</v>
      </c>
      <c r="Q37" s="45" t="s">
        <v>1318</v>
      </c>
      <c r="R37" s="45" t="s">
        <v>1952</v>
      </c>
      <c r="S37" s="45" t="s">
        <v>2186</v>
      </c>
      <c r="T37" s="45" t="s">
        <v>54</v>
      </c>
      <c r="U37" s="170" t="s">
        <v>2218</v>
      </c>
      <c r="V37" s="45" t="s">
        <v>1103</v>
      </c>
      <c r="W37" s="45" t="s">
        <v>181</v>
      </c>
      <c r="X37" s="105" t="s">
        <v>543</v>
      </c>
    </row>
    <row r="38" spans="1:24" ht="18" customHeight="1" x14ac:dyDescent="0.35">
      <c r="A38" t="str">
        <f t="shared" ca="1" si="2"/>
        <v>Marché terminé</v>
      </c>
      <c r="B38" s="570" t="str">
        <f t="shared" si="1"/>
        <v>B</v>
      </c>
      <c r="C38" s="571" t="str" cm="1">
        <f t="array" ref="C38">IF(B38="","",_xlfn.IFS(B38="A","📦 Appro. généraux",B38="H","🛡️ Hygiène &amp; Sécurité",B38="B","🏗️ Bâtiments &amp; Travaux",B38="J","🏗️ Bâtiments &amp; Travaux",B38="R","⚙️ Mécanique &amp; Atelier",B38="N","🧪 Chimie &amp; Biologie",B38="G","🧪 Chimie &amp; Biologie",B38="C","📣 Communication &amp; Culture",B38="D","✈️ Déplacements &amp; Logist.",B38="F","✈️ Déplacements &amp; Logist.",B38="E","📋 Études, Conseils &amp; RH",B38="I","💻 Informatique &amp; Audio.",B38="M","🔬 Instruments scient.",B38="O","🔬 Instruments scient.",B38="P","🔬 Instruments scient.",B38="S","🔬 Instruments scient.",B38="T","🔬 Instruments scient.",B38="U","🔬 Instruments scient.",B38="V","🔬 Instruments scient.",B38="W","🔬 Instruments scient.",B38="K","🐁 Expérimentation",B38="Q","🐁 Expérimentation",B38="L","🏥 Santé &amp; Médical",TRUE,"❓ Inconnu"))</f>
        <v>🏗️ Bâtiments &amp; Travaux</v>
      </c>
      <c r="D38" s="45" t="s">
        <v>806</v>
      </c>
      <c r="E38" s="45" t="s">
        <v>83</v>
      </c>
      <c r="F38" s="45" t="s">
        <v>1001</v>
      </c>
      <c r="G38" s="45" t="s">
        <v>83</v>
      </c>
      <c r="H38" s="45" t="s">
        <v>1001</v>
      </c>
      <c r="I38" s="45" t="s">
        <v>1095</v>
      </c>
      <c r="J38" s="45" t="s">
        <v>2176</v>
      </c>
      <c r="K38" s="45" t="s">
        <v>2176</v>
      </c>
      <c r="L38" s="104">
        <v>43655</v>
      </c>
      <c r="M38" s="104">
        <v>45634</v>
      </c>
      <c r="N38" s="45" t="s">
        <v>1325</v>
      </c>
      <c r="O38" s="45" t="s">
        <v>1164</v>
      </c>
      <c r="P38" s="45" t="s">
        <v>800</v>
      </c>
      <c r="Q38" s="45" t="s">
        <v>1318</v>
      </c>
      <c r="R38" s="45" t="s">
        <v>1952</v>
      </c>
      <c r="S38" s="45" t="s">
        <v>2186</v>
      </c>
      <c r="T38" s="45" t="s">
        <v>54</v>
      </c>
      <c r="U38" s="170" t="s">
        <v>2218</v>
      </c>
      <c r="V38" s="45" t="s">
        <v>1103</v>
      </c>
      <c r="W38" s="45" t="s">
        <v>184</v>
      </c>
      <c r="X38" s="105" t="s">
        <v>544</v>
      </c>
    </row>
    <row r="39" spans="1:24" ht="18" customHeight="1" x14ac:dyDescent="0.35">
      <c r="A39" t="str">
        <f t="shared" ca="1" si="2"/>
        <v>Marché terminé</v>
      </c>
      <c r="B39" s="570" t="str">
        <f t="shared" si="1"/>
        <v>B</v>
      </c>
      <c r="C39" s="571" t="str" cm="1">
        <f t="array" ref="C39">IF(B39="","",_xlfn.IFS(B39="A","📦 Appro. généraux",B39="H","🛡️ Hygiène &amp; Sécurité",B39="B","🏗️ Bâtiments &amp; Travaux",B39="J","🏗️ Bâtiments &amp; Travaux",B39="R","⚙️ Mécanique &amp; Atelier",B39="N","🧪 Chimie &amp; Biologie",B39="G","🧪 Chimie &amp; Biologie",B39="C","📣 Communication &amp; Culture",B39="D","✈️ Déplacements &amp; Logist.",B39="F","✈️ Déplacements &amp; Logist.",B39="E","📋 Études, Conseils &amp; RH",B39="I","💻 Informatique &amp; Audio.",B39="M","🔬 Instruments scient.",B39="O","🔬 Instruments scient.",B39="P","🔬 Instruments scient.",B39="S","🔬 Instruments scient.",B39="T","🔬 Instruments scient.",B39="U","🔬 Instruments scient.",B39="V","🔬 Instruments scient.",B39="W","🔬 Instruments scient.",B39="K","🐁 Expérimentation",B39="Q","🐁 Expérimentation",B39="L","🏥 Santé &amp; Médical",TRUE,"❓ Inconnu"))</f>
        <v>🏗️ Bâtiments &amp; Travaux</v>
      </c>
      <c r="D39" s="45" t="s">
        <v>806</v>
      </c>
      <c r="E39" s="45" t="s">
        <v>84</v>
      </c>
      <c r="F39" s="45" t="s">
        <v>1702</v>
      </c>
      <c r="G39" s="45" t="s">
        <v>84</v>
      </c>
      <c r="H39" s="45" t="s">
        <v>1702</v>
      </c>
      <c r="I39" s="45" t="s">
        <v>1095</v>
      </c>
      <c r="J39" s="45" t="s">
        <v>798</v>
      </c>
      <c r="K39" s="45" t="s">
        <v>799</v>
      </c>
      <c r="L39" s="104">
        <v>43728</v>
      </c>
      <c r="M39" s="104">
        <v>45553</v>
      </c>
      <c r="N39" s="45" t="s">
        <v>1326</v>
      </c>
      <c r="O39" s="45" t="s">
        <v>1327</v>
      </c>
      <c r="P39" s="45" t="s">
        <v>800</v>
      </c>
      <c r="Q39" s="45" t="s">
        <v>1328</v>
      </c>
      <c r="R39" s="45" t="s">
        <v>1953</v>
      </c>
      <c r="S39" s="45" t="s">
        <v>766</v>
      </c>
      <c r="T39" s="45" t="s">
        <v>54</v>
      </c>
      <c r="U39" s="186" t="s">
        <v>2539</v>
      </c>
      <c r="V39" s="45" t="s">
        <v>1103</v>
      </c>
      <c r="W39" s="45" t="s">
        <v>185</v>
      </c>
      <c r="X39" s="105" t="s">
        <v>546</v>
      </c>
    </row>
    <row r="40" spans="1:24" ht="18" customHeight="1" x14ac:dyDescent="0.35">
      <c r="A40" t="str">
        <f t="shared" ca="1" si="2"/>
        <v>Marché terminé</v>
      </c>
      <c r="B40" s="570" t="str">
        <f t="shared" si="1"/>
        <v>B</v>
      </c>
      <c r="C40" s="571" t="str" cm="1">
        <f t="array" ref="C40">IF(B40="","",_xlfn.IFS(B40="A","📦 Appro. généraux",B40="H","🛡️ Hygiène &amp; Sécurité",B40="B","🏗️ Bâtiments &amp; Travaux",B40="J","🏗️ Bâtiments &amp; Travaux",B40="R","⚙️ Mécanique &amp; Atelier",B40="N","🧪 Chimie &amp; Biologie",B40="G","🧪 Chimie &amp; Biologie",B40="C","📣 Communication &amp; Culture",B40="D","✈️ Déplacements &amp; Logist.",B40="F","✈️ Déplacements &amp; Logist.",B40="E","📋 Études, Conseils &amp; RH",B40="I","💻 Informatique &amp; Audio.",B40="M","🔬 Instruments scient.",B40="O","🔬 Instruments scient.",B40="P","🔬 Instruments scient.",B40="S","🔬 Instruments scient.",B40="T","🔬 Instruments scient.",B40="U","🔬 Instruments scient.",B40="V","🔬 Instruments scient.",B40="W","🔬 Instruments scient.",B40="K","🐁 Expérimentation",B40="Q","🐁 Expérimentation",B40="L","🏥 Santé &amp; Médical",TRUE,"❓ Inconnu"))</f>
        <v>🏗️ Bâtiments &amp; Travaux</v>
      </c>
      <c r="D40" s="45" t="s">
        <v>806</v>
      </c>
      <c r="E40" s="45" t="s">
        <v>84</v>
      </c>
      <c r="F40" s="45" t="s">
        <v>1702</v>
      </c>
      <c r="G40" s="45" t="s">
        <v>84</v>
      </c>
      <c r="H40" s="45" t="s">
        <v>1702</v>
      </c>
      <c r="I40" s="45" t="s">
        <v>1095</v>
      </c>
      <c r="J40" s="45" t="s">
        <v>798</v>
      </c>
      <c r="K40" s="45" t="s">
        <v>799</v>
      </c>
      <c r="L40" s="104">
        <v>43728</v>
      </c>
      <c r="M40" s="104">
        <v>45553</v>
      </c>
      <c r="N40" s="45" t="s">
        <v>1329</v>
      </c>
      <c r="O40" s="45" t="s">
        <v>1241</v>
      </c>
      <c r="P40" s="45" t="s">
        <v>800</v>
      </c>
      <c r="Q40" s="45" t="s">
        <v>1328</v>
      </c>
      <c r="R40" s="45" t="s">
        <v>1953</v>
      </c>
      <c r="S40" s="45" t="s">
        <v>766</v>
      </c>
      <c r="T40" s="45" t="s">
        <v>54</v>
      </c>
      <c r="U40" s="186" t="s">
        <v>2539</v>
      </c>
      <c r="V40" s="45" t="s">
        <v>1103</v>
      </c>
      <c r="W40" s="45" t="s">
        <v>185</v>
      </c>
      <c r="X40" s="105" t="s">
        <v>546</v>
      </c>
    </row>
    <row r="41" spans="1:24" ht="18" customHeight="1" x14ac:dyDescent="0.35">
      <c r="A41" t="str">
        <f t="shared" ca="1" si="2"/>
        <v>Marché terminé</v>
      </c>
      <c r="B41" s="570" t="str">
        <f t="shared" si="1"/>
        <v>B</v>
      </c>
      <c r="C41" s="571" t="str" cm="1">
        <f t="array" ref="C41">IF(B41="","",_xlfn.IFS(B41="A","📦 Appro. généraux",B41="H","🛡️ Hygiène &amp; Sécurité",B41="B","🏗️ Bâtiments &amp; Travaux",B41="J","🏗️ Bâtiments &amp; Travaux",B41="R","⚙️ Mécanique &amp; Atelier",B41="N","🧪 Chimie &amp; Biologie",B41="G","🧪 Chimie &amp; Biologie",B41="C","📣 Communication &amp; Culture",B41="D","✈️ Déplacements &amp; Logist.",B41="F","✈️ Déplacements &amp; Logist.",B41="E","📋 Études, Conseils &amp; RH",B41="I","💻 Informatique &amp; Audio.",B41="M","🔬 Instruments scient.",B41="O","🔬 Instruments scient.",B41="P","🔬 Instruments scient.",B41="S","🔬 Instruments scient.",B41="T","🔬 Instruments scient.",B41="U","🔬 Instruments scient.",B41="V","🔬 Instruments scient.",B41="W","🔬 Instruments scient.",B41="K","🐁 Expérimentation",B41="Q","🐁 Expérimentation",B41="L","🏥 Santé &amp; Médical",TRUE,"❓ Inconnu"))</f>
        <v>🏗️ Bâtiments &amp; Travaux</v>
      </c>
      <c r="D41" s="45" t="s">
        <v>806</v>
      </c>
      <c r="E41" s="45" t="s">
        <v>84</v>
      </c>
      <c r="F41" s="45" t="s">
        <v>1702</v>
      </c>
      <c r="G41" s="45" t="s">
        <v>84</v>
      </c>
      <c r="H41" s="45" t="s">
        <v>1702</v>
      </c>
      <c r="I41" s="45" t="s">
        <v>1095</v>
      </c>
      <c r="J41" s="45" t="s">
        <v>798</v>
      </c>
      <c r="K41" s="45" t="s">
        <v>799</v>
      </c>
      <c r="L41" s="104">
        <v>43728</v>
      </c>
      <c r="M41" s="104">
        <v>45553</v>
      </c>
      <c r="N41" s="45" t="s">
        <v>1330</v>
      </c>
      <c r="O41" s="45" t="s">
        <v>1331</v>
      </c>
      <c r="P41" s="45" t="s">
        <v>800</v>
      </c>
      <c r="Q41" s="45" t="s">
        <v>1332</v>
      </c>
      <c r="R41" s="45" t="s">
        <v>1954</v>
      </c>
      <c r="S41" s="45" t="s">
        <v>2187</v>
      </c>
      <c r="T41" s="45" t="s">
        <v>54</v>
      </c>
      <c r="U41" s="186" t="s">
        <v>2539</v>
      </c>
      <c r="V41" s="45" t="s">
        <v>1103</v>
      </c>
      <c r="W41" s="45" t="s">
        <v>185</v>
      </c>
      <c r="X41" s="105" t="s">
        <v>546</v>
      </c>
    </row>
    <row r="42" spans="1:24" ht="18" customHeight="1" x14ac:dyDescent="0.35">
      <c r="A42" t="str">
        <f t="shared" ca="1" si="2"/>
        <v>Marché terminé</v>
      </c>
      <c r="B42" s="570" t="str">
        <f t="shared" si="1"/>
        <v>B</v>
      </c>
      <c r="C42" s="571" t="str" cm="1">
        <f t="array" ref="C42">IF(B42="","",_xlfn.IFS(B42="A","📦 Appro. généraux",B42="H","🛡️ Hygiène &amp; Sécurité",B42="B","🏗️ Bâtiments &amp; Travaux",B42="J","🏗️ Bâtiments &amp; Travaux",B42="R","⚙️ Mécanique &amp; Atelier",B42="N","🧪 Chimie &amp; Biologie",B42="G","🧪 Chimie &amp; Biologie",B42="C","📣 Communication &amp; Culture",B42="D","✈️ Déplacements &amp; Logist.",B42="F","✈️ Déplacements &amp; Logist.",B42="E","📋 Études, Conseils &amp; RH",B42="I","💻 Informatique &amp; Audio.",B42="M","🔬 Instruments scient.",B42="O","🔬 Instruments scient.",B42="P","🔬 Instruments scient.",B42="S","🔬 Instruments scient.",B42="T","🔬 Instruments scient.",B42="U","🔬 Instruments scient.",B42="V","🔬 Instruments scient.",B42="W","🔬 Instruments scient.",B42="K","🐁 Expérimentation",B42="Q","🐁 Expérimentation",B42="L","🏥 Santé &amp; Médical",TRUE,"❓ Inconnu"))</f>
        <v>🏗️ Bâtiments &amp; Travaux</v>
      </c>
      <c r="D42" s="45" t="s">
        <v>806</v>
      </c>
      <c r="E42" s="45" t="s">
        <v>85</v>
      </c>
      <c r="F42" s="45" t="s">
        <v>1833</v>
      </c>
      <c r="G42" s="45" t="s">
        <v>85</v>
      </c>
      <c r="H42" s="45" t="s">
        <v>1833</v>
      </c>
      <c r="I42" s="45" t="s">
        <v>1095</v>
      </c>
      <c r="J42" s="45" t="s">
        <v>2175</v>
      </c>
      <c r="K42" s="45" t="s">
        <v>2175</v>
      </c>
      <c r="L42" s="104">
        <v>43732</v>
      </c>
      <c r="M42" s="104">
        <v>45558</v>
      </c>
      <c r="N42" s="45" t="s">
        <v>1333</v>
      </c>
      <c r="O42" s="45" t="s">
        <v>1241</v>
      </c>
      <c r="P42" s="45" t="s">
        <v>860</v>
      </c>
      <c r="Q42" s="45" t="s">
        <v>1334</v>
      </c>
      <c r="R42" s="45" t="s">
        <v>1955</v>
      </c>
      <c r="S42" s="45" t="s">
        <v>2188</v>
      </c>
      <c r="T42" s="45" t="s">
        <v>54</v>
      </c>
      <c r="U42" s="169" t="s">
        <v>765</v>
      </c>
      <c r="V42" s="45" t="s">
        <v>1103</v>
      </c>
      <c r="W42" s="45" t="s">
        <v>186</v>
      </c>
      <c r="X42" s="105" t="s">
        <v>547</v>
      </c>
    </row>
    <row r="43" spans="1:24" ht="18" customHeight="1" x14ac:dyDescent="0.35">
      <c r="A43" t="str">
        <f t="shared" ca="1" si="2"/>
        <v>Marché terminé</v>
      </c>
      <c r="B43" s="570" t="str">
        <f t="shared" si="1"/>
        <v>B</v>
      </c>
      <c r="C43" s="571" t="str" cm="1">
        <f t="array" ref="C43">IF(B43="","",_xlfn.IFS(B43="A","📦 Appro. généraux",B43="H","🛡️ Hygiène &amp; Sécurité",B43="B","🏗️ Bâtiments &amp; Travaux",B43="J","🏗️ Bâtiments &amp; Travaux",B43="R","⚙️ Mécanique &amp; Atelier",B43="N","🧪 Chimie &amp; Biologie",B43="G","🧪 Chimie &amp; Biologie",B43="C","📣 Communication &amp; Culture",B43="D","✈️ Déplacements &amp; Logist.",B43="F","✈️ Déplacements &amp; Logist.",B43="E","📋 Études, Conseils &amp; RH",B43="I","💻 Informatique &amp; Audio.",B43="M","🔬 Instruments scient.",B43="O","🔬 Instruments scient.",B43="P","🔬 Instruments scient.",B43="S","🔬 Instruments scient.",B43="T","🔬 Instruments scient.",B43="U","🔬 Instruments scient.",B43="V","🔬 Instruments scient.",B43="W","🔬 Instruments scient.",B43="K","🐁 Expérimentation",B43="Q","🐁 Expérimentation",B43="L","🏥 Santé &amp; Médical",TRUE,"❓ Inconnu"))</f>
        <v>🏗️ Bâtiments &amp; Travaux</v>
      </c>
      <c r="D43" s="45" t="s">
        <v>806</v>
      </c>
      <c r="E43" s="45" t="s">
        <v>85</v>
      </c>
      <c r="F43" s="45" t="s">
        <v>1833</v>
      </c>
      <c r="G43" s="45" t="s">
        <v>85</v>
      </c>
      <c r="H43" s="45" t="s">
        <v>1833</v>
      </c>
      <c r="I43" s="45" t="s">
        <v>1095</v>
      </c>
      <c r="J43" s="45" t="s">
        <v>2175</v>
      </c>
      <c r="K43" s="45" t="s">
        <v>2175</v>
      </c>
      <c r="L43" s="104">
        <v>43732</v>
      </c>
      <c r="M43" s="104">
        <v>45558</v>
      </c>
      <c r="N43" s="45" t="s">
        <v>1335</v>
      </c>
      <c r="O43" s="45" t="s">
        <v>1241</v>
      </c>
      <c r="P43" s="45" t="s">
        <v>860</v>
      </c>
      <c r="Q43" s="45" t="s">
        <v>1336</v>
      </c>
      <c r="R43" s="45" t="s">
        <v>1956</v>
      </c>
      <c r="S43" s="45" t="s">
        <v>765</v>
      </c>
      <c r="T43" s="45" t="s">
        <v>54</v>
      </c>
      <c r="U43" s="169" t="s">
        <v>765</v>
      </c>
      <c r="V43" s="45" t="s">
        <v>1103</v>
      </c>
      <c r="W43" s="45" t="s">
        <v>187</v>
      </c>
      <c r="X43" s="105" t="s">
        <v>547</v>
      </c>
    </row>
    <row r="44" spans="1:24" ht="18" customHeight="1" x14ac:dyDescent="0.35">
      <c r="A44" t="str">
        <f t="shared" ca="1" si="2"/>
        <v>Marché terminé</v>
      </c>
      <c r="B44" s="570" t="str">
        <f t="shared" si="1"/>
        <v>B</v>
      </c>
      <c r="C44" s="571" t="str" cm="1">
        <f t="array" ref="C44">IF(B44="","",_xlfn.IFS(B44="A","📦 Appro. généraux",B44="H","🛡️ Hygiène &amp; Sécurité",B44="B","🏗️ Bâtiments &amp; Travaux",B44="J","🏗️ Bâtiments &amp; Travaux",B44="R","⚙️ Mécanique &amp; Atelier",B44="N","🧪 Chimie &amp; Biologie",B44="G","🧪 Chimie &amp; Biologie",B44="C","📣 Communication &amp; Culture",B44="D","✈️ Déplacements &amp; Logist.",B44="F","✈️ Déplacements &amp; Logist.",B44="E","📋 Études, Conseils &amp; RH",B44="I","💻 Informatique &amp; Audio.",B44="M","🔬 Instruments scient.",B44="O","🔬 Instruments scient.",B44="P","🔬 Instruments scient.",B44="S","🔬 Instruments scient.",B44="T","🔬 Instruments scient.",B44="U","🔬 Instruments scient.",B44="V","🔬 Instruments scient.",B44="W","🔬 Instruments scient.",B44="K","🐁 Expérimentation",B44="Q","🐁 Expérimentation",B44="L","🏥 Santé &amp; Médical",TRUE,"❓ Inconnu"))</f>
        <v>🏗️ Bâtiments &amp; Travaux</v>
      </c>
      <c r="D44" s="45" t="s">
        <v>806</v>
      </c>
      <c r="E44" s="45" t="s">
        <v>85</v>
      </c>
      <c r="F44" s="45" t="s">
        <v>1833</v>
      </c>
      <c r="G44" s="45" t="s">
        <v>85</v>
      </c>
      <c r="H44" s="45" t="s">
        <v>1833</v>
      </c>
      <c r="I44" s="45" t="s">
        <v>1095</v>
      </c>
      <c r="J44" s="45" t="s">
        <v>2175</v>
      </c>
      <c r="K44" s="45" t="s">
        <v>2175</v>
      </c>
      <c r="L44" s="104">
        <v>43732</v>
      </c>
      <c r="M44" s="104">
        <v>45558</v>
      </c>
      <c r="N44" s="45" t="s">
        <v>1337</v>
      </c>
      <c r="O44" s="45" t="s">
        <v>1241</v>
      </c>
      <c r="P44" s="45" t="s">
        <v>860</v>
      </c>
      <c r="Q44" s="45" t="s">
        <v>1338</v>
      </c>
      <c r="R44" s="45" t="s">
        <v>1957</v>
      </c>
      <c r="S44" s="45" t="s">
        <v>765</v>
      </c>
      <c r="T44" s="45" t="s">
        <v>54</v>
      </c>
      <c r="U44" s="169" t="s">
        <v>765</v>
      </c>
      <c r="V44" s="45" t="s">
        <v>1103</v>
      </c>
      <c r="W44" s="45" t="s">
        <v>186</v>
      </c>
      <c r="X44" s="105" t="s">
        <v>547</v>
      </c>
    </row>
    <row r="45" spans="1:24" ht="18" customHeight="1" x14ac:dyDescent="0.35">
      <c r="A45" t="str">
        <f t="shared" ca="1" si="2"/>
        <v>Marché terminé</v>
      </c>
      <c r="B45" s="570" t="str">
        <f t="shared" si="1"/>
        <v>B</v>
      </c>
      <c r="C45" s="571" t="str" cm="1">
        <f t="array" ref="C45">IF(B45="","",_xlfn.IFS(B45="A","📦 Appro. généraux",B45="H","🛡️ Hygiène &amp; Sécurité",B45="B","🏗️ Bâtiments &amp; Travaux",B45="J","🏗️ Bâtiments &amp; Travaux",B45="R","⚙️ Mécanique &amp; Atelier",B45="N","🧪 Chimie &amp; Biologie",B45="G","🧪 Chimie &amp; Biologie",B45="C","📣 Communication &amp; Culture",B45="D","✈️ Déplacements &amp; Logist.",B45="F","✈️ Déplacements &amp; Logist.",B45="E","📋 Études, Conseils &amp; RH",B45="I","💻 Informatique &amp; Audio.",B45="M","🔬 Instruments scient.",B45="O","🔬 Instruments scient.",B45="P","🔬 Instruments scient.",B45="S","🔬 Instruments scient.",B45="T","🔬 Instruments scient.",B45="U","🔬 Instruments scient.",B45="V","🔬 Instruments scient.",B45="W","🔬 Instruments scient.",B45="K","🐁 Expérimentation",B45="Q","🐁 Expérimentation",B45="L","🏥 Santé &amp; Médical",TRUE,"❓ Inconnu"))</f>
        <v>🏗️ Bâtiments &amp; Travaux</v>
      </c>
      <c r="D45" s="45" t="s">
        <v>806</v>
      </c>
      <c r="E45" s="45" t="s">
        <v>86</v>
      </c>
      <c r="F45" s="45" t="s">
        <v>1832</v>
      </c>
      <c r="G45" s="45" t="s">
        <v>86</v>
      </c>
      <c r="H45" s="45" t="s">
        <v>1832</v>
      </c>
      <c r="I45" s="45" t="s">
        <v>1095</v>
      </c>
      <c r="J45" s="45" t="s">
        <v>2175</v>
      </c>
      <c r="K45" s="45" t="s">
        <v>2175</v>
      </c>
      <c r="L45" s="104">
        <v>43732</v>
      </c>
      <c r="M45" s="104">
        <v>45558</v>
      </c>
      <c r="N45" s="45" t="s">
        <v>1339</v>
      </c>
      <c r="O45" s="45" t="s">
        <v>1241</v>
      </c>
      <c r="P45" s="45" t="s">
        <v>860</v>
      </c>
      <c r="Q45" s="45" t="s">
        <v>1340</v>
      </c>
      <c r="R45" s="45" t="s">
        <v>1958</v>
      </c>
      <c r="S45" s="45" t="s">
        <v>765</v>
      </c>
      <c r="T45" s="45" t="s">
        <v>54</v>
      </c>
      <c r="U45" s="169" t="s">
        <v>765</v>
      </c>
      <c r="V45" s="45" t="s">
        <v>1103</v>
      </c>
      <c r="W45" s="45" t="s">
        <v>186</v>
      </c>
      <c r="X45" s="105" t="s">
        <v>547</v>
      </c>
    </row>
    <row r="46" spans="1:24" ht="18" customHeight="1" x14ac:dyDescent="0.35">
      <c r="A46" t="str">
        <f t="shared" ca="1" si="2"/>
        <v>Marché terminé</v>
      </c>
      <c r="B46" s="570" t="str">
        <f t="shared" si="1"/>
        <v>B</v>
      </c>
      <c r="C46" s="571" t="str" cm="1">
        <f t="array" ref="C46">IF(B46="","",_xlfn.IFS(B46="A","📦 Appro. généraux",B46="H","🛡️ Hygiène &amp; Sécurité",B46="B","🏗️ Bâtiments &amp; Travaux",B46="J","🏗️ Bâtiments &amp; Travaux",B46="R","⚙️ Mécanique &amp; Atelier",B46="N","🧪 Chimie &amp; Biologie",B46="G","🧪 Chimie &amp; Biologie",B46="C","📣 Communication &amp; Culture",B46="D","✈️ Déplacements &amp; Logist.",B46="F","✈️ Déplacements &amp; Logist.",B46="E","📋 Études, Conseils &amp; RH",B46="I","💻 Informatique &amp; Audio.",B46="M","🔬 Instruments scient.",B46="O","🔬 Instruments scient.",B46="P","🔬 Instruments scient.",B46="S","🔬 Instruments scient.",B46="T","🔬 Instruments scient.",B46="U","🔬 Instruments scient.",B46="V","🔬 Instruments scient.",B46="W","🔬 Instruments scient.",B46="K","🐁 Expérimentation",B46="Q","🐁 Expérimentation",B46="L","🏥 Santé &amp; Médical",TRUE,"❓ Inconnu"))</f>
        <v>🏗️ Bâtiments &amp; Travaux</v>
      </c>
      <c r="D46" s="45" t="s">
        <v>806</v>
      </c>
      <c r="E46" s="45" t="s">
        <v>86</v>
      </c>
      <c r="F46" s="45" t="s">
        <v>1832</v>
      </c>
      <c r="G46" s="45" t="s">
        <v>86</v>
      </c>
      <c r="H46" s="45" t="s">
        <v>1832</v>
      </c>
      <c r="I46" s="45" t="s">
        <v>1095</v>
      </c>
      <c r="J46" s="45" t="s">
        <v>2175</v>
      </c>
      <c r="K46" s="45" t="s">
        <v>2175</v>
      </c>
      <c r="L46" s="104">
        <v>43732</v>
      </c>
      <c r="M46" s="104">
        <v>45558</v>
      </c>
      <c r="N46" s="45" t="s">
        <v>1341</v>
      </c>
      <c r="O46" s="45" t="s">
        <v>1241</v>
      </c>
      <c r="P46" s="45" t="s">
        <v>860</v>
      </c>
      <c r="Q46" s="45" t="s">
        <v>1338</v>
      </c>
      <c r="R46" s="45" t="s">
        <v>1957</v>
      </c>
      <c r="S46" s="45" t="s">
        <v>765</v>
      </c>
      <c r="T46" s="45" t="s">
        <v>54</v>
      </c>
      <c r="U46" s="169" t="s">
        <v>765</v>
      </c>
      <c r="V46" s="45" t="s">
        <v>1103</v>
      </c>
      <c r="W46" s="45" t="s">
        <v>186</v>
      </c>
      <c r="X46" s="105" t="s">
        <v>547</v>
      </c>
    </row>
    <row r="47" spans="1:24" ht="18" customHeight="1" x14ac:dyDescent="0.35">
      <c r="A47" t="str">
        <f t="shared" ca="1" si="2"/>
        <v>Marché terminé</v>
      </c>
      <c r="B47" s="570" t="str">
        <f t="shared" si="1"/>
        <v>B</v>
      </c>
      <c r="C47" s="571" t="str" cm="1">
        <f t="array" ref="C47">IF(B47="","",_xlfn.IFS(B47="A","📦 Appro. généraux",B47="H","🛡️ Hygiène &amp; Sécurité",B47="B","🏗️ Bâtiments &amp; Travaux",B47="J","🏗️ Bâtiments &amp; Travaux",B47="R","⚙️ Mécanique &amp; Atelier",B47="N","🧪 Chimie &amp; Biologie",B47="G","🧪 Chimie &amp; Biologie",B47="C","📣 Communication &amp; Culture",B47="D","✈️ Déplacements &amp; Logist.",B47="F","✈️ Déplacements &amp; Logist.",B47="E","📋 Études, Conseils &amp; RH",B47="I","💻 Informatique &amp; Audio.",B47="M","🔬 Instruments scient.",B47="O","🔬 Instruments scient.",B47="P","🔬 Instruments scient.",B47="S","🔬 Instruments scient.",B47="T","🔬 Instruments scient.",B47="U","🔬 Instruments scient.",B47="V","🔬 Instruments scient.",B47="W","🔬 Instruments scient.",B47="K","🐁 Expérimentation",B47="Q","🐁 Expérimentation",B47="L","🏥 Santé &amp; Médical",TRUE,"❓ Inconnu"))</f>
        <v>🏗️ Bâtiments &amp; Travaux</v>
      </c>
      <c r="D47" s="45" t="s">
        <v>806</v>
      </c>
      <c r="E47" s="45" t="s">
        <v>86</v>
      </c>
      <c r="F47" s="45" t="s">
        <v>1832</v>
      </c>
      <c r="G47" s="45" t="s">
        <v>86</v>
      </c>
      <c r="H47" s="45" t="s">
        <v>1832</v>
      </c>
      <c r="I47" s="45" t="s">
        <v>1095</v>
      </c>
      <c r="J47" s="45" t="s">
        <v>2175</v>
      </c>
      <c r="K47" s="45" t="s">
        <v>2175</v>
      </c>
      <c r="L47" s="104">
        <v>43732</v>
      </c>
      <c r="M47" s="104">
        <v>45558</v>
      </c>
      <c r="N47" s="45" t="s">
        <v>1342</v>
      </c>
      <c r="O47" s="45" t="s">
        <v>1241</v>
      </c>
      <c r="P47" s="45" t="s">
        <v>860</v>
      </c>
      <c r="Q47" s="45" t="s">
        <v>1343</v>
      </c>
      <c r="R47" s="45" t="s">
        <v>1959</v>
      </c>
      <c r="S47" s="45" t="s">
        <v>2189</v>
      </c>
      <c r="T47" s="45" t="s">
        <v>54</v>
      </c>
      <c r="U47" s="169" t="s">
        <v>765</v>
      </c>
      <c r="V47" s="45" t="s">
        <v>1103</v>
      </c>
      <c r="W47" s="45" t="s">
        <v>186</v>
      </c>
      <c r="X47" s="105" t="s">
        <v>547</v>
      </c>
    </row>
    <row r="48" spans="1:24" ht="18" customHeight="1" x14ac:dyDescent="0.35">
      <c r="A48" t="str">
        <f t="shared" ca="1" si="2"/>
        <v>Marché terminé</v>
      </c>
      <c r="B48" s="570" t="str">
        <f t="shared" si="1"/>
        <v>B</v>
      </c>
      <c r="C48" s="571" t="str" cm="1">
        <f t="array" ref="C48">IF(B48="","",_xlfn.IFS(B48="A","📦 Appro. généraux",B48="H","🛡️ Hygiène &amp; Sécurité",B48="B","🏗️ Bâtiments &amp; Travaux",B48="J","🏗️ Bâtiments &amp; Travaux",B48="R","⚙️ Mécanique &amp; Atelier",B48="N","🧪 Chimie &amp; Biologie",B48="G","🧪 Chimie &amp; Biologie",B48="C","📣 Communication &amp; Culture",B48="D","✈️ Déplacements &amp; Logist.",B48="F","✈️ Déplacements &amp; Logist.",B48="E","📋 Études, Conseils &amp; RH",B48="I","💻 Informatique &amp; Audio.",B48="M","🔬 Instruments scient.",B48="O","🔬 Instruments scient.",B48="P","🔬 Instruments scient.",B48="S","🔬 Instruments scient.",B48="T","🔬 Instruments scient.",B48="U","🔬 Instruments scient.",B48="V","🔬 Instruments scient.",B48="W","🔬 Instruments scient.",B48="K","🐁 Expérimentation",B48="Q","🐁 Expérimentation",B48="L","🏥 Santé &amp; Médical",TRUE,"❓ Inconnu"))</f>
        <v>🏗️ Bâtiments &amp; Travaux</v>
      </c>
      <c r="D48" s="45" t="s">
        <v>806</v>
      </c>
      <c r="E48" s="45" t="s">
        <v>87</v>
      </c>
      <c r="F48" s="45" t="s">
        <v>1703</v>
      </c>
      <c r="G48" s="45" t="s">
        <v>87</v>
      </c>
      <c r="H48" s="45" t="s">
        <v>1703</v>
      </c>
      <c r="I48" s="45" t="s">
        <v>1095</v>
      </c>
      <c r="J48" s="45" t="s">
        <v>798</v>
      </c>
      <c r="K48" s="45" t="s">
        <v>799</v>
      </c>
      <c r="L48" s="104">
        <v>43740</v>
      </c>
      <c r="M48" s="104">
        <v>44470</v>
      </c>
      <c r="N48" s="45" t="s">
        <v>1344</v>
      </c>
      <c r="O48" s="45" t="s">
        <v>1164</v>
      </c>
      <c r="P48" s="45" t="s">
        <v>860</v>
      </c>
      <c r="Q48" s="45" t="s">
        <v>1345</v>
      </c>
      <c r="R48" s="45" t="s">
        <v>1960</v>
      </c>
      <c r="S48" s="45" t="s">
        <v>2190</v>
      </c>
      <c r="T48" s="45" t="s">
        <v>54</v>
      </c>
      <c r="U48" s="186" t="s">
        <v>2540</v>
      </c>
      <c r="V48" s="45" t="s">
        <v>1103</v>
      </c>
      <c r="W48" s="45" t="s">
        <v>186</v>
      </c>
      <c r="X48" s="105" t="s">
        <v>547</v>
      </c>
    </row>
    <row r="49" spans="1:24" ht="18" customHeight="1" x14ac:dyDescent="0.35">
      <c r="A49" t="str">
        <f t="shared" ca="1" si="2"/>
        <v>Marché terminé</v>
      </c>
      <c r="B49" s="570" t="str">
        <f t="shared" si="1"/>
        <v>B</v>
      </c>
      <c r="C49" s="571" t="str" cm="1">
        <f t="array" ref="C49">IF(B49="","",_xlfn.IFS(B49="A","📦 Appro. généraux",B49="H","🛡️ Hygiène &amp; Sécurité",B49="B","🏗️ Bâtiments &amp; Travaux",B49="J","🏗️ Bâtiments &amp; Travaux",B49="R","⚙️ Mécanique &amp; Atelier",B49="N","🧪 Chimie &amp; Biologie",B49="G","🧪 Chimie &amp; Biologie",B49="C","📣 Communication &amp; Culture",B49="D","✈️ Déplacements &amp; Logist.",B49="F","✈️ Déplacements &amp; Logist.",B49="E","📋 Études, Conseils &amp; RH",B49="I","💻 Informatique &amp; Audio.",B49="M","🔬 Instruments scient.",B49="O","🔬 Instruments scient.",B49="P","🔬 Instruments scient.",B49="S","🔬 Instruments scient.",B49="T","🔬 Instruments scient.",B49="U","🔬 Instruments scient.",B49="V","🔬 Instruments scient.",B49="W","🔬 Instruments scient.",B49="K","🐁 Expérimentation",B49="Q","🐁 Expérimentation",B49="L","🏥 Santé &amp; Médical",TRUE,"❓ Inconnu"))</f>
        <v>🏗️ Bâtiments &amp; Travaux</v>
      </c>
      <c r="D49" s="45" t="s">
        <v>806</v>
      </c>
      <c r="E49" s="45" t="s">
        <v>87</v>
      </c>
      <c r="F49" s="45" t="s">
        <v>1703</v>
      </c>
      <c r="G49" s="45" t="s">
        <v>87</v>
      </c>
      <c r="H49" s="45" t="s">
        <v>1703</v>
      </c>
      <c r="I49" s="45" t="s">
        <v>1095</v>
      </c>
      <c r="J49" s="45" t="s">
        <v>798</v>
      </c>
      <c r="K49" s="45" t="s">
        <v>799</v>
      </c>
      <c r="L49" s="104">
        <v>43740</v>
      </c>
      <c r="M49" s="104">
        <v>45200</v>
      </c>
      <c r="N49" s="45" t="s">
        <v>1346</v>
      </c>
      <c r="O49" s="45" t="s">
        <v>1164</v>
      </c>
      <c r="P49" s="45" t="s">
        <v>860</v>
      </c>
      <c r="Q49" s="45" t="s">
        <v>1345</v>
      </c>
      <c r="R49" s="45" t="s">
        <v>1960</v>
      </c>
      <c r="S49" s="45" t="s">
        <v>2190</v>
      </c>
      <c r="T49" s="45" t="s">
        <v>54</v>
      </c>
      <c r="U49" s="186" t="s">
        <v>2540</v>
      </c>
      <c r="V49" s="45" t="s">
        <v>1103</v>
      </c>
      <c r="W49" s="45" t="s">
        <v>186</v>
      </c>
      <c r="X49" s="105" t="s">
        <v>547</v>
      </c>
    </row>
    <row r="50" spans="1:24" ht="18" customHeight="1" x14ac:dyDescent="0.35">
      <c r="A50" t="str">
        <f t="shared" ca="1" si="2"/>
        <v>Marché terminé</v>
      </c>
      <c r="B50" s="570" t="str">
        <f t="shared" si="1"/>
        <v>B</v>
      </c>
      <c r="C50" s="571" t="str" cm="1">
        <f t="array" ref="C50">IF(B50="","",_xlfn.IFS(B50="A","📦 Appro. généraux",B50="H","🛡️ Hygiène &amp; Sécurité",B50="B","🏗️ Bâtiments &amp; Travaux",B50="J","🏗️ Bâtiments &amp; Travaux",B50="R","⚙️ Mécanique &amp; Atelier",B50="N","🧪 Chimie &amp; Biologie",B50="G","🧪 Chimie &amp; Biologie",B50="C","📣 Communication &amp; Culture",B50="D","✈️ Déplacements &amp; Logist.",B50="F","✈️ Déplacements &amp; Logist.",B50="E","📋 Études, Conseils &amp; RH",B50="I","💻 Informatique &amp; Audio.",B50="M","🔬 Instruments scient.",B50="O","🔬 Instruments scient.",B50="P","🔬 Instruments scient.",B50="S","🔬 Instruments scient.",B50="T","🔬 Instruments scient.",B50="U","🔬 Instruments scient.",B50="V","🔬 Instruments scient.",B50="W","🔬 Instruments scient.",B50="K","🐁 Expérimentation",B50="Q","🐁 Expérimentation",B50="L","🏥 Santé &amp; Médical",TRUE,"❓ Inconnu"))</f>
        <v>🏗️ Bâtiments &amp; Travaux</v>
      </c>
      <c r="D50" s="45" t="s">
        <v>806</v>
      </c>
      <c r="E50" s="45" t="s">
        <v>88</v>
      </c>
      <c r="F50" s="45" t="s">
        <v>1831</v>
      </c>
      <c r="G50" s="45" t="s">
        <v>88</v>
      </c>
      <c r="H50" s="45" t="s">
        <v>1831</v>
      </c>
      <c r="I50" s="45" t="s">
        <v>1095</v>
      </c>
      <c r="J50" s="45" t="s">
        <v>2175</v>
      </c>
      <c r="K50" s="45" t="s">
        <v>2175</v>
      </c>
      <c r="L50" s="104">
        <v>43741</v>
      </c>
      <c r="M50" s="104">
        <v>45374</v>
      </c>
      <c r="N50" s="45" t="s">
        <v>1347</v>
      </c>
      <c r="O50" s="45" t="s">
        <v>1241</v>
      </c>
      <c r="P50" s="45" t="s">
        <v>860</v>
      </c>
      <c r="Q50" s="45" t="s">
        <v>1348</v>
      </c>
      <c r="R50" s="45" t="s">
        <v>1961</v>
      </c>
      <c r="S50" s="45" t="s">
        <v>765</v>
      </c>
      <c r="T50" s="45" t="s">
        <v>54</v>
      </c>
      <c r="U50" s="169" t="s">
        <v>765</v>
      </c>
      <c r="V50" s="45" t="s">
        <v>1103</v>
      </c>
      <c r="W50" s="45" t="s">
        <v>188</v>
      </c>
      <c r="X50" s="105" t="s">
        <v>548</v>
      </c>
    </row>
    <row r="51" spans="1:24" ht="18" customHeight="1" x14ac:dyDescent="0.35">
      <c r="A51" t="str">
        <f t="shared" ca="1" si="2"/>
        <v>Marché terminé</v>
      </c>
      <c r="B51" s="570" t="str">
        <f t="shared" si="1"/>
        <v>B</v>
      </c>
      <c r="C51" s="571" t="str" cm="1">
        <f t="array" ref="C51">IF(B51="","",_xlfn.IFS(B51="A","📦 Appro. généraux",B51="H","🛡️ Hygiène &amp; Sécurité",B51="B","🏗️ Bâtiments &amp; Travaux",B51="J","🏗️ Bâtiments &amp; Travaux",B51="R","⚙️ Mécanique &amp; Atelier",B51="N","🧪 Chimie &amp; Biologie",B51="G","🧪 Chimie &amp; Biologie",B51="C","📣 Communication &amp; Culture",B51="D","✈️ Déplacements &amp; Logist.",B51="F","✈️ Déplacements &amp; Logist.",B51="E","📋 Études, Conseils &amp; RH",B51="I","💻 Informatique &amp; Audio.",B51="M","🔬 Instruments scient.",B51="O","🔬 Instruments scient.",B51="P","🔬 Instruments scient.",B51="S","🔬 Instruments scient.",B51="T","🔬 Instruments scient.",B51="U","🔬 Instruments scient.",B51="V","🔬 Instruments scient.",B51="W","🔬 Instruments scient.",B51="K","🐁 Expérimentation",B51="Q","🐁 Expérimentation",B51="L","🏥 Santé &amp; Médical",TRUE,"❓ Inconnu"))</f>
        <v>🏗️ Bâtiments &amp; Travaux</v>
      </c>
      <c r="D51" s="45" t="s">
        <v>806</v>
      </c>
      <c r="E51" s="45" t="s">
        <v>88</v>
      </c>
      <c r="F51" s="45" t="s">
        <v>1831</v>
      </c>
      <c r="G51" s="45" t="s">
        <v>88</v>
      </c>
      <c r="H51" s="45" t="s">
        <v>1831</v>
      </c>
      <c r="I51" s="45" t="s">
        <v>1095</v>
      </c>
      <c r="J51" s="45" t="s">
        <v>2175</v>
      </c>
      <c r="K51" s="45" t="s">
        <v>2175</v>
      </c>
      <c r="L51" s="104">
        <v>43741</v>
      </c>
      <c r="M51" s="104">
        <v>45374</v>
      </c>
      <c r="N51" s="45" t="s">
        <v>1349</v>
      </c>
      <c r="O51" s="45" t="s">
        <v>1241</v>
      </c>
      <c r="P51" s="45" t="s">
        <v>860</v>
      </c>
      <c r="Q51" s="45" t="s">
        <v>1350</v>
      </c>
      <c r="R51" s="45" t="s">
        <v>1962</v>
      </c>
      <c r="S51" s="45" t="s">
        <v>2186</v>
      </c>
      <c r="T51" s="45" t="s">
        <v>54</v>
      </c>
      <c r="U51" s="172" t="s">
        <v>765</v>
      </c>
      <c r="V51" s="45" t="s">
        <v>1103</v>
      </c>
      <c r="W51" s="45" t="s">
        <v>189</v>
      </c>
      <c r="X51" s="105" t="s">
        <v>549</v>
      </c>
    </row>
    <row r="52" spans="1:24" ht="18" customHeight="1" x14ac:dyDescent="0.35">
      <c r="A52" t="str">
        <f t="shared" ca="1" si="2"/>
        <v>Marché terminé</v>
      </c>
      <c r="B52" s="570" t="str">
        <f t="shared" si="1"/>
        <v>B</v>
      </c>
      <c r="C52" s="571" t="str" cm="1">
        <f t="array" ref="C52">IF(B52="","",_xlfn.IFS(B52="A","📦 Appro. généraux",B52="H","🛡️ Hygiène &amp; Sécurité",B52="B","🏗️ Bâtiments &amp; Travaux",B52="J","🏗️ Bâtiments &amp; Travaux",B52="R","⚙️ Mécanique &amp; Atelier",B52="N","🧪 Chimie &amp; Biologie",B52="G","🧪 Chimie &amp; Biologie",B52="C","📣 Communication &amp; Culture",B52="D","✈️ Déplacements &amp; Logist.",B52="F","✈️ Déplacements &amp; Logist.",B52="E","📋 Études, Conseils &amp; RH",B52="I","💻 Informatique &amp; Audio.",B52="M","🔬 Instruments scient.",B52="O","🔬 Instruments scient.",B52="P","🔬 Instruments scient.",B52="S","🔬 Instruments scient.",B52="T","🔬 Instruments scient.",B52="U","🔬 Instruments scient.",B52="V","🔬 Instruments scient.",B52="W","🔬 Instruments scient.",B52="K","🐁 Expérimentation",B52="Q","🐁 Expérimentation",B52="L","🏥 Santé &amp; Médical",TRUE,"❓ Inconnu"))</f>
        <v>🏗️ Bâtiments &amp; Travaux</v>
      </c>
      <c r="D52" s="45" t="s">
        <v>806</v>
      </c>
      <c r="E52" s="45" t="s">
        <v>88</v>
      </c>
      <c r="F52" s="45" t="s">
        <v>1831</v>
      </c>
      <c r="G52" s="45" t="s">
        <v>88</v>
      </c>
      <c r="H52" s="45" t="s">
        <v>1831</v>
      </c>
      <c r="I52" s="45" t="s">
        <v>1095</v>
      </c>
      <c r="J52" s="45" t="s">
        <v>2175</v>
      </c>
      <c r="K52" s="45" t="s">
        <v>2175</v>
      </c>
      <c r="L52" s="104">
        <v>43741</v>
      </c>
      <c r="M52" s="104">
        <v>45374</v>
      </c>
      <c r="N52" s="45" t="s">
        <v>1351</v>
      </c>
      <c r="O52" s="45" t="s">
        <v>1352</v>
      </c>
      <c r="P52" s="45" t="s">
        <v>860</v>
      </c>
      <c r="Q52" s="45" t="s">
        <v>1353</v>
      </c>
      <c r="R52" s="45" t="s">
        <v>1963</v>
      </c>
      <c r="S52" s="45" t="s">
        <v>2188</v>
      </c>
      <c r="T52" s="45" t="s">
        <v>54</v>
      </c>
      <c r="U52" s="172" t="s">
        <v>765</v>
      </c>
      <c r="V52" s="45" t="s">
        <v>1103</v>
      </c>
      <c r="W52" s="45" t="s">
        <v>189</v>
      </c>
      <c r="X52" s="105" t="s">
        <v>549</v>
      </c>
    </row>
    <row r="53" spans="1:24" ht="18" customHeight="1" x14ac:dyDescent="0.35">
      <c r="A53" t="str">
        <f t="shared" ca="1" si="2"/>
        <v>Marché terminé</v>
      </c>
      <c r="B53" s="570" t="str">
        <f t="shared" si="1"/>
        <v>B</v>
      </c>
      <c r="C53" s="571" t="str" cm="1">
        <f t="array" ref="C53">IF(B53="","",_xlfn.IFS(B53="A","📦 Appro. généraux",B53="H","🛡️ Hygiène &amp; Sécurité",B53="B","🏗️ Bâtiments &amp; Travaux",B53="J","🏗️ Bâtiments &amp; Travaux",B53="R","⚙️ Mécanique &amp; Atelier",B53="N","🧪 Chimie &amp; Biologie",B53="G","🧪 Chimie &amp; Biologie",B53="C","📣 Communication &amp; Culture",B53="D","✈️ Déplacements &amp; Logist.",B53="F","✈️ Déplacements &amp; Logist.",B53="E","📋 Études, Conseils &amp; RH",B53="I","💻 Informatique &amp; Audio.",B53="M","🔬 Instruments scient.",B53="O","🔬 Instruments scient.",B53="P","🔬 Instruments scient.",B53="S","🔬 Instruments scient.",B53="T","🔬 Instruments scient.",B53="U","🔬 Instruments scient.",B53="V","🔬 Instruments scient.",B53="W","🔬 Instruments scient.",B53="K","🐁 Expérimentation",B53="Q","🐁 Expérimentation",B53="L","🏥 Santé &amp; Médical",TRUE,"❓ Inconnu"))</f>
        <v>🏗️ Bâtiments &amp; Travaux</v>
      </c>
      <c r="D53" s="45" t="s">
        <v>806</v>
      </c>
      <c r="E53" s="45" t="s">
        <v>89</v>
      </c>
      <c r="F53" s="45" t="s">
        <v>1704</v>
      </c>
      <c r="G53" s="45" t="s">
        <v>89</v>
      </c>
      <c r="H53" s="45" t="s">
        <v>1704</v>
      </c>
      <c r="I53" s="45" t="s">
        <v>853</v>
      </c>
      <c r="J53" s="45" t="s">
        <v>853</v>
      </c>
      <c r="K53" s="45" t="s">
        <v>853</v>
      </c>
      <c r="L53" s="104">
        <v>43831</v>
      </c>
      <c r="M53" s="104">
        <v>44561</v>
      </c>
      <c r="N53" s="45" t="s">
        <v>1354</v>
      </c>
      <c r="O53" s="45" t="s">
        <v>1155</v>
      </c>
      <c r="P53" s="45" t="s">
        <v>859</v>
      </c>
      <c r="Q53" s="45" t="s">
        <v>1355</v>
      </c>
      <c r="R53" s="45" t="s">
        <v>1964</v>
      </c>
      <c r="S53" s="45" t="s">
        <v>765</v>
      </c>
      <c r="T53" s="45" t="s">
        <v>54</v>
      </c>
      <c r="U53" s="189" t="s">
        <v>2559</v>
      </c>
      <c r="V53" s="45" t="s">
        <v>1103</v>
      </c>
      <c r="W53" s="45" t="s">
        <v>190</v>
      </c>
      <c r="X53" s="105" t="s">
        <v>550</v>
      </c>
    </row>
    <row r="54" spans="1:24" ht="18" customHeight="1" x14ac:dyDescent="0.35">
      <c r="A54" t="str">
        <f t="shared" ca="1" si="2"/>
        <v>Marché terminé</v>
      </c>
      <c r="B54" s="570" t="str">
        <f t="shared" si="1"/>
        <v>B</v>
      </c>
      <c r="C54" s="571" t="str" cm="1">
        <f t="array" ref="C54">IF(B54="","",_xlfn.IFS(B54="A","📦 Appro. généraux",B54="H","🛡️ Hygiène &amp; Sécurité",B54="B","🏗️ Bâtiments &amp; Travaux",B54="J","🏗️ Bâtiments &amp; Travaux",B54="R","⚙️ Mécanique &amp; Atelier",B54="N","🧪 Chimie &amp; Biologie",B54="G","🧪 Chimie &amp; Biologie",B54="C","📣 Communication &amp; Culture",B54="D","✈️ Déplacements &amp; Logist.",B54="F","✈️ Déplacements &amp; Logist.",B54="E","📋 Études, Conseils &amp; RH",B54="I","💻 Informatique &amp; Audio.",B54="M","🔬 Instruments scient.",B54="O","🔬 Instruments scient.",B54="P","🔬 Instruments scient.",B54="S","🔬 Instruments scient.",B54="T","🔬 Instruments scient.",B54="U","🔬 Instruments scient.",B54="V","🔬 Instruments scient.",B54="W","🔬 Instruments scient.",B54="K","🐁 Expérimentation",B54="Q","🐁 Expérimentation",B54="L","🏥 Santé &amp; Médical",TRUE,"❓ Inconnu"))</f>
        <v>🏗️ Bâtiments &amp; Travaux</v>
      </c>
      <c r="D54" s="45" t="s">
        <v>806</v>
      </c>
      <c r="E54" s="45" t="s">
        <v>90</v>
      </c>
      <c r="F54" s="45" t="s">
        <v>1705</v>
      </c>
      <c r="G54" s="45" t="s">
        <v>90</v>
      </c>
      <c r="H54" s="45" t="s">
        <v>1705</v>
      </c>
      <c r="I54" s="45" t="s">
        <v>1095</v>
      </c>
      <c r="J54" s="45" t="s">
        <v>798</v>
      </c>
      <c r="K54" s="45" t="s">
        <v>799</v>
      </c>
      <c r="L54" s="104">
        <v>43865</v>
      </c>
      <c r="M54" s="104">
        <v>45325</v>
      </c>
      <c r="N54" s="45" t="s">
        <v>1356</v>
      </c>
      <c r="O54" s="45" t="s">
        <v>1173</v>
      </c>
      <c r="P54" s="45" t="s">
        <v>860</v>
      </c>
      <c r="Q54" s="45" t="s">
        <v>1357</v>
      </c>
      <c r="R54" s="45" t="s">
        <v>1965</v>
      </c>
      <c r="S54" s="45" t="s">
        <v>765</v>
      </c>
      <c r="T54" s="45" t="s">
        <v>54</v>
      </c>
      <c r="U54" s="172" t="s">
        <v>765</v>
      </c>
      <c r="V54" s="45" t="s">
        <v>1103</v>
      </c>
      <c r="W54" s="45" t="s">
        <v>191</v>
      </c>
      <c r="X54" s="105" t="s">
        <v>548</v>
      </c>
    </row>
    <row r="55" spans="1:24" ht="18" customHeight="1" x14ac:dyDescent="0.35">
      <c r="A55" t="str">
        <f t="shared" ca="1" si="2"/>
        <v>Marché terminé</v>
      </c>
      <c r="B55" s="570" t="str">
        <f t="shared" si="1"/>
        <v>B</v>
      </c>
      <c r="C55" s="571" t="str" cm="1">
        <f t="array" ref="C55">IF(B55="","",_xlfn.IFS(B55="A","📦 Appro. généraux",B55="H","🛡️ Hygiène &amp; Sécurité",B55="B","🏗️ Bâtiments &amp; Travaux",B55="J","🏗️ Bâtiments &amp; Travaux",B55="R","⚙️ Mécanique &amp; Atelier",B55="N","🧪 Chimie &amp; Biologie",B55="G","🧪 Chimie &amp; Biologie",B55="C","📣 Communication &amp; Culture",B55="D","✈️ Déplacements &amp; Logist.",B55="F","✈️ Déplacements &amp; Logist.",B55="E","📋 Études, Conseils &amp; RH",B55="I","💻 Informatique &amp; Audio.",B55="M","🔬 Instruments scient.",B55="O","🔬 Instruments scient.",B55="P","🔬 Instruments scient.",B55="S","🔬 Instruments scient.",B55="T","🔬 Instruments scient.",B55="U","🔬 Instruments scient.",B55="V","🔬 Instruments scient.",B55="W","🔬 Instruments scient.",B55="K","🐁 Expérimentation",B55="Q","🐁 Expérimentation",B55="L","🏥 Santé &amp; Médical",TRUE,"❓ Inconnu"))</f>
        <v>🏗️ Bâtiments &amp; Travaux</v>
      </c>
      <c r="D55" s="45" t="s">
        <v>806</v>
      </c>
      <c r="E55" s="45" t="s">
        <v>90</v>
      </c>
      <c r="F55" s="45" t="s">
        <v>1705</v>
      </c>
      <c r="G55" s="45" t="s">
        <v>90</v>
      </c>
      <c r="H55" s="45" t="s">
        <v>1705</v>
      </c>
      <c r="I55" s="45" t="s">
        <v>1095</v>
      </c>
      <c r="J55" s="45" t="s">
        <v>798</v>
      </c>
      <c r="K55" s="45" t="s">
        <v>799</v>
      </c>
      <c r="L55" s="104">
        <v>43865</v>
      </c>
      <c r="M55" s="104">
        <v>45325</v>
      </c>
      <c r="N55" s="45" t="s">
        <v>1358</v>
      </c>
      <c r="O55" s="45" t="s">
        <v>1164</v>
      </c>
      <c r="P55" s="45" t="s">
        <v>860</v>
      </c>
      <c r="Q55" s="45" t="s">
        <v>1359</v>
      </c>
      <c r="R55" s="45" t="s">
        <v>1966</v>
      </c>
      <c r="S55" s="45" t="s">
        <v>2191</v>
      </c>
      <c r="T55" s="45" t="s">
        <v>54</v>
      </c>
      <c r="U55" s="172" t="s">
        <v>765</v>
      </c>
      <c r="V55" s="45" t="s">
        <v>1103</v>
      </c>
      <c r="W55" s="45" t="s">
        <v>191</v>
      </c>
      <c r="X55" s="105" t="s">
        <v>548</v>
      </c>
    </row>
    <row r="56" spans="1:24" ht="18" customHeight="1" x14ac:dyDescent="0.35">
      <c r="A56" t="str">
        <f t="shared" ca="1" si="2"/>
        <v>Marché terminé</v>
      </c>
      <c r="B56" s="570" t="str">
        <f t="shared" si="1"/>
        <v>B</v>
      </c>
      <c r="C56" s="571" t="str" cm="1">
        <f t="array" ref="C56">IF(B56="","",_xlfn.IFS(B56="A","📦 Appro. généraux",B56="H","🛡️ Hygiène &amp; Sécurité",B56="B","🏗️ Bâtiments &amp; Travaux",B56="J","🏗️ Bâtiments &amp; Travaux",B56="R","⚙️ Mécanique &amp; Atelier",B56="N","🧪 Chimie &amp; Biologie",B56="G","🧪 Chimie &amp; Biologie",B56="C","📣 Communication &amp; Culture",B56="D","✈️ Déplacements &amp; Logist.",B56="F","✈️ Déplacements &amp; Logist.",B56="E","📋 Études, Conseils &amp; RH",B56="I","💻 Informatique &amp; Audio.",B56="M","🔬 Instruments scient.",B56="O","🔬 Instruments scient.",B56="P","🔬 Instruments scient.",B56="S","🔬 Instruments scient.",B56="T","🔬 Instruments scient.",B56="U","🔬 Instruments scient.",B56="V","🔬 Instruments scient.",B56="W","🔬 Instruments scient.",B56="K","🐁 Expérimentation",B56="Q","🐁 Expérimentation",B56="L","🏥 Santé &amp; Médical",TRUE,"❓ Inconnu"))</f>
        <v>🏗️ Bâtiments &amp; Travaux</v>
      </c>
      <c r="D56" s="45" t="s">
        <v>806</v>
      </c>
      <c r="E56" s="45" t="s">
        <v>90</v>
      </c>
      <c r="F56" s="45" t="s">
        <v>1705</v>
      </c>
      <c r="G56" s="45" t="s">
        <v>90</v>
      </c>
      <c r="H56" s="45" t="s">
        <v>1705</v>
      </c>
      <c r="I56" s="45" t="s">
        <v>1095</v>
      </c>
      <c r="J56" s="45" t="s">
        <v>798</v>
      </c>
      <c r="K56" s="45" t="s">
        <v>799</v>
      </c>
      <c r="L56" s="104">
        <v>43865</v>
      </c>
      <c r="M56" s="104">
        <v>45325</v>
      </c>
      <c r="N56" s="45" t="s">
        <v>1360</v>
      </c>
      <c r="O56" s="45" t="s">
        <v>1173</v>
      </c>
      <c r="P56" s="45" t="s">
        <v>860</v>
      </c>
      <c r="Q56" s="45" t="s">
        <v>1361</v>
      </c>
      <c r="R56" s="45" t="s">
        <v>1967</v>
      </c>
      <c r="S56" s="45" t="s">
        <v>765</v>
      </c>
      <c r="T56" s="45" t="s">
        <v>54</v>
      </c>
      <c r="U56" s="172" t="s">
        <v>765</v>
      </c>
      <c r="V56" s="45" t="s">
        <v>1103</v>
      </c>
      <c r="W56" s="45" t="s">
        <v>191</v>
      </c>
      <c r="X56" s="105" t="s">
        <v>548</v>
      </c>
    </row>
    <row r="57" spans="1:24" ht="18" customHeight="1" x14ac:dyDescent="0.35">
      <c r="A57" t="str">
        <f t="shared" ca="1" si="2"/>
        <v>Marché terminé</v>
      </c>
      <c r="B57" s="570" t="str">
        <f t="shared" si="1"/>
        <v>B</v>
      </c>
      <c r="C57" s="571" t="str" cm="1">
        <f t="array" ref="C57">IF(B57="","",_xlfn.IFS(B57="A","📦 Appro. généraux",B57="H","🛡️ Hygiène &amp; Sécurité",B57="B","🏗️ Bâtiments &amp; Travaux",B57="J","🏗️ Bâtiments &amp; Travaux",B57="R","⚙️ Mécanique &amp; Atelier",B57="N","🧪 Chimie &amp; Biologie",B57="G","🧪 Chimie &amp; Biologie",B57="C","📣 Communication &amp; Culture",B57="D","✈️ Déplacements &amp; Logist.",B57="F","✈️ Déplacements &amp; Logist.",B57="E","📋 Études, Conseils &amp; RH",B57="I","💻 Informatique &amp; Audio.",B57="M","🔬 Instruments scient.",B57="O","🔬 Instruments scient.",B57="P","🔬 Instruments scient.",B57="S","🔬 Instruments scient.",B57="T","🔬 Instruments scient.",B57="U","🔬 Instruments scient.",B57="V","🔬 Instruments scient.",B57="W","🔬 Instruments scient.",B57="K","🐁 Expérimentation",B57="Q","🐁 Expérimentation",B57="L","🏥 Santé &amp; Médical",TRUE,"❓ Inconnu"))</f>
        <v>🏗️ Bâtiments &amp; Travaux</v>
      </c>
      <c r="D57" s="45" t="s">
        <v>806</v>
      </c>
      <c r="E57" s="45" t="s">
        <v>91</v>
      </c>
      <c r="F57" s="45" t="s">
        <v>1002</v>
      </c>
      <c r="G57" s="45" t="s">
        <v>91</v>
      </c>
      <c r="H57" s="45" t="s">
        <v>1002</v>
      </c>
      <c r="I57" s="45" t="s">
        <v>1095</v>
      </c>
      <c r="J57" s="45" t="s">
        <v>2176</v>
      </c>
      <c r="K57" s="45" t="s">
        <v>2176</v>
      </c>
      <c r="L57" s="104">
        <v>43891</v>
      </c>
      <c r="M57" s="104">
        <v>45643</v>
      </c>
      <c r="N57" s="45" t="s">
        <v>1362</v>
      </c>
      <c r="O57" s="45" t="s">
        <v>1363</v>
      </c>
      <c r="P57" s="45" t="s">
        <v>800</v>
      </c>
      <c r="Q57" s="45" t="s">
        <v>1364</v>
      </c>
      <c r="R57" s="45" t="s">
        <v>1968</v>
      </c>
      <c r="S57" s="45" t="s">
        <v>765</v>
      </c>
      <c r="T57" s="45" t="s">
        <v>54</v>
      </c>
      <c r="U57" s="170" t="s">
        <v>2219</v>
      </c>
      <c r="V57" s="45" t="s">
        <v>1103</v>
      </c>
      <c r="W57" s="45" t="s">
        <v>192</v>
      </c>
      <c r="X57" s="105" t="s">
        <v>551</v>
      </c>
    </row>
    <row r="58" spans="1:24" ht="18" customHeight="1" x14ac:dyDescent="0.35">
      <c r="A58" t="str">
        <f t="shared" ca="1" si="2"/>
        <v>Marché terminé</v>
      </c>
      <c r="B58" s="570" t="str">
        <f t="shared" si="1"/>
        <v>B</v>
      </c>
      <c r="C58" s="571" t="str" cm="1">
        <f t="array" ref="C58">IF(B58="","",_xlfn.IFS(B58="A","📦 Appro. généraux",B58="H","🛡️ Hygiène &amp; Sécurité",B58="B","🏗️ Bâtiments &amp; Travaux",B58="J","🏗️ Bâtiments &amp; Travaux",B58="R","⚙️ Mécanique &amp; Atelier",B58="N","🧪 Chimie &amp; Biologie",B58="G","🧪 Chimie &amp; Biologie",B58="C","📣 Communication &amp; Culture",B58="D","✈️ Déplacements &amp; Logist.",B58="F","✈️ Déplacements &amp; Logist.",B58="E","📋 Études, Conseils &amp; RH",B58="I","💻 Informatique &amp; Audio.",B58="M","🔬 Instruments scient.",B58="O","🔬 Instruments scient.",B58="P","🔬 Instruments scient.",B58="S","🔬 Instruments scient.",B58="T","🔬 Instruments scient.",B58="U","🔬 Instruments scient.",B58="V","🔬 Instruments scient.",B58="W","🔬 Instruments scient.",B58="K","🐁 Expérimentation",B58="Q","🐁 Expérimentation",B58="L","🏥 Santé &amp; Médical",TRUE,"❓ Inconnu"))</f>
        <v>🏗️ Bâtiments &amp; Travaux</v>
      </c>
      <c r="D58" s="45" t="s">
        <v>806</v>
      </c>
      <c r="E58" s="45" t="s">
        <v>91</v>
      </c>
      <c r="F58" s="45" t="s">
        <v>1002</v>
      </c>
      <c r="G58" s="45" t="s">
        <v>91</v>
      </c>
      <c r="H58" s="45" t="s">
        <v>1002</v>
      </c>
      <c r="I58" s="45" t="s">
        <v>1095</v>
      </c>
      <c r="J58" s="45" t="s">
        <v>2176</v>
      </c>
      <c r="K58" s="45" t="s">
        <v>2176</v>
      </c>
      <c r="L58" s="104">
        <v>43891</v>
      </c>
      <c r="M58" s="104">
        <v>45643</v>
      </c>
      <c r="N58" s="45" t="s">
        <v>1365</v>
      </c>
      <c r="O58" s="45" t="s">
        <v>1366</v>
      </c>
      <c r="P58" s="45" t="s">
        <v>800</v>
      </c>
      <c r="Q58" s="45" t="s">
        <v>1364</v>
      </c>
      <c r="R58" s="45" t="s">
        <v>1968</v>
      </c>
      <c r="S58" s="45" t="s">
        <v>765</v>
      </c>
      <c r="T58" s="45" t="s">
        <v>54</v>
      </c>
      <c r="U58" s="170" t="s">
        <v>2219</v>
      </c>
      <c r="V58" s="45" t="s">
        <v>1103</v>
      </c>
      <c r="W58" s="45" t="s">
        <v>193</v>
      </c>
      <c r="X58" s="105" t="s">
        <v>552</v>
      </c>
    </row>
    <row r="59" spans="1:24" ht="18" customHeight="1" x14ac:dyDescent="0.35">
      <c r="A59" t="str">
        <f t="shared" ca="1" si="2"/>
        <v>Marché terminé</v>
      </c>
      <c r="B59" s="570" t="str">
        <f t="shared" si="1"/>
        <v>B</v>
      </c>
      <c r="C59" s="571" t="str" cm="1">
        <f t="array" ref="C59">IF(B59="","",_xlfn.IFS(B59="A","📦 Appro. généraux",B59="H","🛡️ Hygiène &amp; Sécurité",B59="B","🏗️ Bâtiments &amp; Travaux",B59="J","🏗️ Bâtiments &amp; Travaux",B59="R","⚙️ Mécanique &amp; Atelier",B59="N","🧪 Chimie &amp; Biologie",B59="G","🧪 Chimie &amp; Biologie",B59="C","📣 Communication &amp; Culture",B59="D","✈️ Déplacements &amp; Logist.",B59="F","✈️ Déplacements &amp; Logist.",B59="E","📋 Études, Conseils &amp; RH",B59="I","💻 Informatique &amp; Audio.",B59="M","🔬 Instruments scient.",B59="O","🔬 Instruments scient.",B59="P","🔬 Instruments scient.",B59="S","🔬 Instruments scient.",B59="T","🔬 Instruments scient.",B59="U","🔬 Instruments scient.",B59="V","🔬 Instruments scient.",B59="W","🔬 Instruments scient.",B59="K","🐁 Expérimentation",B59="Q","🐁 Expérimentation",B59="L","🏥 Santé &amp; Médical",TRUE,"❓ Inconnu"))</f>
        <v>🏗️ Bâtiments &amp; Travaux</v>
      </c>
      <c r="D59" s="45" t="s">
        <v>806</v>
      </c>
      <c r="E59" s="45" t="s">
        <v>92</v>
      </c>
      <c r="F59" s="45" t="s">
        <v>1003</v>
      </c>
      <c r="G59" s="45" t="s">
        <v>92</v>
      </c>
      <c r="H59" s="45" t="s">
        <v>1003</v>
      </c>
      <c r="I59" s="45" t="s">
        <v>1095</v>
      </c>
      <c r="J59" s="45" t="s">
        <v>2176</v>
      </c>
      <c r="K59" s="45" t="s">
        <v>2176</v>
      </c>
      <c r="L59" s="104">
        <v>44197</v>
      </c>
      <c r="M59" s="104">
        <v>45657</v>
      </c>
      <c r="N59" s="45" t="s">
        <v>1367</v>
      </c>
      <c r="O59" s="45" t="s">
        <v>1368</v>
      </c>
      <c r="P59" s="45" t="s">
        <v>800</v>
      </c>
      <c r="Q59" s="45" t="s">
        <v>1281</v>
      </c>
      <c r="R59" s="45" t="s">
        <v>1941</v>
      </c>
      <c r="S59" s="45" t="s">
        <v>1110</v>
      </c>
      <c r="T59" s="45" t="s">
        <v>54</v>
      </c>
      <c r="U59" s="173" t="s">
        <v>1868</v>
      </c>
      <c r="V59" s="45" t="s">
        <v>1103</v>
      </c>
      <c r="W59" s="45" t="s">
        <v>194</v>
      </c>
      <c r="X59" s="105" t="s">
        <v>536</v>
      </c>
    </row>
    <row r="60" spans="1:24" ht="18" customHeight="1" x14ac:dyDescent="0.35">
      <c r="A60" t="str">
        <f t="shared" ca="1" si="2"/>
        <v>Marché terminé</v>
      </c>
      <c r="B60" s="570" t="str">
        <f t="shared" si="1"/>
        <v>B</v>
      </c>
      <c r="C60" s="571" t="str" cm="1">
        <f t="array" ref="C60">IF(B60="","",_xlfn.IFS(B60="A","📦 Appro. généraux",B60="H","🛡️ Hygiène &amp; Sécurité",B60="B","🏗️ Bâtiments &amp; Travaux",B60="J","🏗️ Bâtiments &amp; Travaux",B60="R","⚙️ Mécanique &amp; Atelier",B60="N","🧪 Chimie &amp; Biologie",B60="G","🧪 Chimie &amp; Biologie",B60="C","📣 Communication &amp; Culture",B60="D","✈️ Déplacements &amp; Logist.",B60="F","✈️ Déplacements &amp; Logist.",B60="E","📋 Études, Conseils &amp; RH",B60="I","💻 Informatique &amp; Audio.",B60="M","🔬 Instruments scient.",B60="O","🔬 Instruments scient.",B60="P","🔬 Instruments scient.",B60="S","🔬 Instruments scient.",B60="T","🔬 Instruments scient.",B60="U","🔬 Instruments scient.",B60="V","🔬 Instruments scient.",B60="W","🔬 Instruments scient.",B60="K","🐁 Expérimentation",B60="Q","🐁 Expérimentation",B60="L","🏥 Santé &amp; Médical",TRUE,"❓ Inconnu"))</f>
        <v>🏗️ Bâtiments &amp; Travaux</v>
      </c>
      <c r="D60" s="45" t="s">
        <v>806</v>
      </c>
      <c r="E60" s="45" t="s">
        <v>92</v>
      </c>
      <c r="F60" s="45" t="s">
        <v>1003</v>
      </c>
      <c r="G60" s="45" t="s">
        <v>92</v>
      </c>
      <c r="H60" s="45" t="s">
        <v>1003</v>
      </c>
      <c r="I60" s="45" t="s">
        <v>1095</v>
      </c>
      <c r="J60" s="45" t="s">
        <v>2176</v>
      </c>
      <c r="K60" s="45" t="s">
        <v>2176</v>
      </c>
      <c r="L60" s="104">
        <v>44197</v>
      </c>
      <c r="M60" s="104">
        <v>45657</v>
      </c>
      <c r="N60" s="45" t="s">
        <v>1369</v>
      </c>
      <c r="O60" s="45" t="s">
        <v>1368</v>
      </c>
      <c r="P60" s="45" t="s">
        <v>800</v>
      </c>
      <c r="Q60" s="45" t="s">
        <v>1281</v>
      </c>
      <c r="R60" s="45" t="s">
        <v>1941</v>
      </c>
      <c r="S60" s="45" t="s">
        <v>1110</v>
      </c>
      <c r="T60" s="45" t="s">
        <v>54</v>
      </c>
      <c r="U60" s="173" t="s">
        <v>1868</v>
      </c>
      <c r="V60" s="45" t="s">
        <v>1103</v>
      </c>
      <c r="W60" s="45" t="s">
        <v>194</v>
      </c>
      <c r="X60" s="105" t="s">
        <v>536</v>
      </c>
    </row>
    <row r="61" spans="1:24" ht="18" customHeight="1" x14ac:dyDescent="0.35">
      <c r="A61" t="str">
        <f t="shared" ca="1" si="2"/>
        <v>Marché terminé</v>
      </c>
      <c r="B61" s="570" t="str">
        <f t="shared" si="1"/>
        <v>B</v>
      </c>
      <c r="C61" s="571" t="str" cm="1">
        <f t="array" ref="C61">IF(B61="","",_xlfn.IFS(B61="A","📦 Appro. généraux",B61="H","🛡️ Hygiène &amp; Sécurité",B61="B","🏗️ Bâtiments &amp; Travaux",B61="J","🏗️ Bâtiments &amp; Travaux",B61="R","⚙️ Mécanique &amp; Atelier",B61="N","🧪 Chimie &amp; Biologie",B61="G","🧪 Chimie &amp; Biologie",B61="C","📣 Communication &amp; Culture",B61="D","✈️ Déplacements &amp; Logist.",B61="F","✈️ Déplacements &amp; Logist.",B61="E","📋 Études, Conseils &amp; RH",B61="I","💻 Informatique &amp; Audio.",B61="M","🔬 Instruments scient.",B61="O","🔬 Instruments scient.",B61="P","🔬 Instruments scient.",B61="S","🔬 Instruments scient.",B61="T","🔬 Instruments scient.",B61="U","🔬 Instruments scient.",B61="V","🔬 Instruments scient.",B61="W","🔬 Instruments scient.",B61="K","🐁 Expérimentation",B61="Q","🐁 Expérimentation",B61="L","🏥 Santé &amp; Médical",TRUE,"❓ Inconnu"))</f>
        <v>🏗️ Bâtiments &amp; Travaux</v>
      </c>
      <c r="D61" s="45" t="s">
        <v>806</v>
      </c>
      <c r="E61" s="45" t="s">
        <v>92</v>
      </c>
      <c r="F61" s="45" t="s">
        <v>1003</v>
      </c>
      <c r="G61" s="45" t="s">
        <v>92</v>
      </c>
      <c r="H61" s="45" t="s">
        <v>1003</v>
      </c>
      <c r="I61" s="45" t="s">
        <v>1095</v>
      </c>
      <c r="J61" s="45" t="s">
        <v>2176</v>
      </c>
      <c r="K61" s="45" t="s">
        <v>2176</v>
      </c>
      <c r="L61" s="104">
        <v>44197</v>
      </c>
      <c r="M61" s="104">
        <v>45657</v>
      </c>
      <c r="N61" s="45" t="s">
        <v>1370</v>
      </c>
      <c r="O61" s="45" t="s">
        <v>1368</v>
      </c>
      <c r="P61" s="45" t="s">
        <v>800</v>
      </c>
      <c r="Q61" s="45" t="s">
        <v>1281</v>
      </c>
      <c r="R61" s="45" t="s">
        <v>1941</v>
      </c>
      <c r="S61" s="45" t="s">
        <v>1110</v>
      </c>
      <c r="T61" s="45" t="s">
        <v>54</v>
      </c>
      <c r="U61" s="173" t="s">
        <v>1868</v>
      </c>
      <c r="V61" s="45" t="s">
        <v>1103</v>
      </c>
      <c r="W61" s="45" t="s">
        <v>195</v>
      </c>
      <c r="X61" s="105" t="s">
        <v>536</v>
      </c>
    </row>
    <row r="62" spans="1:24" ht="18" customHeight="1" x14ac:dyDescent="0.35">
      <c r="A62" t="str">
        <f t="shared" ca="1" si="2"/>
        <v>Marché terminé</v>
      </c>
      <c r="B62" s="570" t="str">
        <f t="shared" si="1"/>
        <v>B</v>
      </c>
      <c r="C62" s="571" t="str" cm="1">
        <f t="array" ref="C62">IF(B62="","",_xlfn.IFS(B62="A","📦 Appro. généraux",B62="H","🛡️ Hygiène &amp; Sécurité",B62="B","🏗️ Bâtiments &amp; Travaux",B62="J","🏗️ Bâtiments &amp; Travaux",B62="R","⚙️ Mécanique &amp; Atelier",B62="N","🧪 Chimie &amp; Biologie",B62="G","🧪 Chimie &amp; Biologie",B62="C","📣 Communication &amp; Culture",B62="D","✈️ Déplacements &amp; Logist.",B62="F","✈️ Déplacements &amp; Logist.",B62="E","📋 Études, Conseils &amp; RH",B62="I","💻 Informatique &amp; Audio.",B62="M","🔬 Instruments scient.",B62="O","🔬 Instruments scient.",B62="P","🔬 Instruments scient.",B62="S","🔬 Instruments scient.",B62="T","🔬 Instruments scient.",B62="U","🔬 Instruments scient.",B62="V","🔬 Instruments scient.",B62="W","🔬 Instruments scient.",B62="K","🐁 Expérimentation",B62="Q","🐁 Expérimentation",B62="L","🏥 Santé &amp; Médical",TRUE,"❓ Inconnu"))</f>
        <v>🏗️ Bâtiments &amp; Travaux</v>
      </c>
      <c r="D62" s="45" t="s">
        <v>806</v>
      </c>
      <c r="E62" s="45" t="s">
        <v>92</v>
      </c>
      <c r="F62" s="45" t="s">
        <v>1003</v>
      </c>
      <c r="G62" s="45" t="s">
        <v>92</v>
      </c>
      <c r="H62" s="45" t="s">
        <v>1003</v>
      </c>
      <c r="I62" s="45" t="s">
        <v>1095</v>
      </c>
      <c r="J62" s="45" t="s">
        <v>2176</v>
      </c>
      <c r="K62" s="45" t="s">
        <v>2176</v>
      </c>
      <c r="L62" s="104">
        <v>44197</v>
      </c>
      <c r="M62" s="104">
        <v>45657</v>
      </c>
      <c r="N62" s="45" t="s">
        <v>1371</v>
      </c>
      <c r="O62" s="45" t="s">
        <v>1368</v>
      </c>
      <c r="P62" s="45" t="s">
        <v>800</v>
      </c>
      <c r="Q62" s="45" t="s">
        <v>1281</v>
      </c>
      <c r="R62" s="45" t="s">
        <v>1941</v>
      </c>
      <c r="S62" s="45" t="s">
        <v>1110</v>
      </c>
      <c r="T62" s="45" t="s">
        <v>54</v>
      </c>
      <c r="U62" s="173" t="s">
        <v>1868</v>
      </c>
      <c r="V62" s="45" t="s">
        <v>1103</v>
      </c>
      <c r="W62" s="45" t="s">
        <v>196</v>
      </c>
      <c r="X62" s="105" t="s">
        <v>545</v>
      </c>
    </row>
    <row r="63" spans="1:24" ht="18" customHeight="1" x14ac:dyDescent="0.35">
      <c r="A63" t="str">
        <f t="shared" ca="1" si="2"/>
        <v>Marché terminé</v>
      </c>
      <c r="B63" s="570" t="str">
        <f t="shared" si="1"/>
        <v>B</v>
      </c>
      <c r="C63" s="571" t="str" cm="1">
        <f t="array" ref="C63">IF(B63="","",_xlfn.IFS(B63="A","📦 Appro. généraux",B63="H","🛡️ Hygiène &amp; Sécurité",B63="B","🏗️ Bâtiments &amp; Travaux",B63="J","🏗️ Bâtiments &amp; Travaux",B63="R","⚙️ Mécanique &amp; Atelier",B63="N","🧪 Chimie &amp; Biologie",B63="G","🧪 Chimie &amp; Biologie",B63="C","📣 Communication &amp; Culture",B63="D","✈️ Déplacements &amp; Logist.",B63="F","✈️ Déplacements &amp; Logist.",B63="E","📋 Études, Conseils &amp; RH",B63="I","💻 Informatique &amp; Audio.",B63="M","🔬 Instruments scient.",B63="O","🔬 Instruments scient.",B63="P","🔬 Instruments scient.",B63="S","🔬 Instruments scient.",B63="T","🔬 Instruments scient.",B63="U","🔬 Instruments scient.",B63="V","🔬 Instruments scient.",B63="W","🔬 Instruments scient.",B63="K","🐁 Expérimentation",B63="Q","🐁 Expérimentation",B63="L","🏥 Santé &amp; Médical",TRUE,"❓ Inconnu"))</f>
        <v>🏗️ Bâtiments &amp; Travaux</v>
      </c>
      <c r="D63" s="45" t="s">
        <v>806</v>
      </c>
      <c r="E63" s="45" t="s">
        <v>93</v>
      </c>
      <c r="F63" s="45" t="s">
        <v>1004</v>
      </c>
      <c r="G63" s="45" t="s">
        <v>93</v>
      </c>
      <c r="H63" s="45" t="s">
        <v>1004</v>
      </c>
      <c r="I63" s="45" t="s">
        <v>1095</v>
      </c>
      <c r="J63" s="45" t="s">
        <v>2176</v>
      </c>
      <c r="K63" s="45" t="s">
        <v>2176</v>
      </c>
      <c r="L63" s="104">
        <v>44223</v>
      </c>
      <c r="M63" s="104">
        <v>45773</v>
      </c>
      <c r="N63" s="45" t="s">
        <v>1372</v>
      </c>
      <c r="O63" s="45" t="s">
        <v>1373</v>
      </c>
      <c r="P63" s="45" t="s">
        <v>800</v>
      </c>
      <c r="Q63" s="45" t="s">
        <v>1374</v>
      </c>
      <c r="R63" s="45" t="s">
        <v>1969</v>
      </c>
      <c r="S63" s="45" t="s">
        <v>702</v>
      </c>
      <c r="T63" s="45" t="s">
        <v>54</v>
      </c>
      <c r="U63" s="173" t="s">
        <v>1869</v>
      </c>
      <c r="V63" s="45" t="s">
        <v>1103</v>
      </c>
      <c r="W63" s="45" t="s">
        <v>197</v>
      </c>
      <c r="X63" s="105" t="s">
        <v>553</v>
      </c>
    </row>
    <row r="64" spans="1:24" ht="18" customHeight="1" x14ac:dyDescent="0.35">
      <c r="A64" t="str">
        <f t="shared" ca="1" si="2"/>
        <v>Marché terminé</v>
      </c>
      <c r="B64" s="570" t="str">
        <f t="shared" si="1"/>
        <v>B</v>
      </c>
      <c r="C64" s="571" t="str" cm="1">
        <f t="array" ref="C64">IF(B64="","",_xlfn.IFS(B64="A","📦 Appro. généraux",B64="H","🛡️ Hygiène &amp; Sécurité",B64="B","🏗️ Bâtiments &amp; Travaux",B64="J","🏗️ Bâtiments &amp; Travaux",B64="R","⚙️ Mécanique &amp; Atelier",B64="N","🧪 Chimie &amp; Biologie",B64="G","🧪 Chimie &amp; Biologie",B64="C","📣 Communication &amp; Culture",B64="D","✈️ Déplacements &amp; Logist.",B64="F","✈️ Déplacements &amp; Logist.",B64="E","📋 Études, Conseils &amp; RH",B64="I","💻 Informatique &amp; Audio.",B64="M","🔬 Instruments scient.",B64="O","🔬 Instruments scient.",B64="P","🔬 Instruments scient.",B64="S","🔬 Instruments scient.",B64="T","🔬 Instruments scient.",B64="U","🔬 Instruments scient.",B64="V","🔬 Instruments scient.",B64="W","🔬 Instruments scient.",B64="K","🐁 Expérimentation",B64="Q","🐁 Expérimentation",B64="L","🏥 Santé &amp; Médical",TRUE,"❓ Inconnu"))</f>
        <v>🏗️ Bâtiments &amp; Travaux</v>
      </c>
      <c r="D64" s="45" t="s">
        <v>806</v>
      </c>
      <c r="E64" s="45" t="s">
        <v>93</v>
      </c>
      <c r="F64" s="45" t="s">
        <v>1004</v>
      </c>
      <c r="G64" s="45" t="s">
        <v>93</v>
      </c>
      <c r="H64" s="45" t="s">
        <v>1004</v>
      </c>
      <c r="I64" s="45" t="s">
        <v>1095</v>
      </c>
      <c r="J64" s="45" t="s">
        <v>2176</v>
      </c>
      <c r="K64" s="45" t="s">
        <v>2176</v>
      </c>
      <c r="L64" s="104">
        <v>44223</v>
      </c>
      <c r="M64" s="104">
        <v>45773</v>
      </c>
      <c r="N64" s="45" t="s">
        <v>1375</v>
      </c>
      <c r="O64" s="45" t="s">
        <v>1155</v>
      </c>
      <c r="P64" s="45" t="s">
        <v>800</v>
      </c>
      <c r="Q64" s="45" t="s">
        <v>1374</v>
      </c>
      <c r="R64" s="45" t="s">
        <v>1969</v>
      </c>
      <c r="S64" s="45" t="s">
        <v>702</v>
      </c>
      <c r="T64" s="45" t="s">
        <v>54</v>
      </c>
      <c r="U64" s="173" t="s">
        <v>1869</v>
      </c>
      <c r="V64" s="45" t="s">
        <v>1103</v>
      </c>
      <c r="W64" s="45" t="s">
        <v>198</v>
      </c>
      <c r="X64" s="105" t="s">
        <v>553</v>
      </c>
    </row>
    <row r="65" spans="1:24" ht="18" customHeight="1" x14ac:dyDescent="0.35">
      <c r="A65" t="str">
        <f t="shared" ca="1" si="2"/>
        <v>Marché terminé</v>
      </c>
      <c r="B65" s="570" t="str">
        <f t="shared" si="1"/>
        <v>B</v>
      </c>
      <c r="C65" s="571" t="str" cm="1">
        <f t="array" ref="C65">IF(B65="","",_xlfn.IFS(B65="A","📦 Appro. généraux",B65="H","🛡️ Hygiène &amp; Sécurité",B65="B","🏗️ Bâtiments &amp; Travaux",B65="J","🏗️ Bâtiments &amp; Travaux",B65="R","⚙️ Mécanique &amp; Atelier",B65="N","🧪 Chimie &amp; Biologie",B65="G","🧪 Chimie &amp; Biologie",B65="C","📣 Communication &amp; Culture",B65="D","✈️ Déplacements &amp; Logist.",B65="F","✈️ Déplacements &amp; Logist.",B65="E","📋 Études, Conseils &amp; RH",B65="I","💻 Informatique &amp; Audio.",B65="M","🔬 Instruments scient.",B65="O","🔬 Instruments scient.",B65="P","🔬 Instruments scient.",B65="S","🔬 Instruments scient.",B65="T","🔬 Instruments scient.",B65="U","🔬 Instruments scient.",B65="V","🔬 Instruments scient.",B65="W","🔬 Instruments scient.",B65="K","🐁 Expérimentation",B65="Q","🐁 Expérimentation",B65="L","🏥 Santé &amp; Médical",TRUE,"❓ Inconnu"))</f>
        <v>🏗️ Bâtiments &amp; Travaux</v>
      </c>
      <c r="D65" s="45" t="s">
        <v>806</v>
      </c>
      <c r="E65" s="45" t="s">
        <v>93</v>
      </c>
      <c r="F65" s="45" t="s">
        <v>1004</v>
      </c>
      <c r="G65" s="45" t="s">
        <v>93</v>
      </c>
      <c r="H65" s="45" t="s">
        <v>1004</v>
      </c>
      <c r="I65" s="45" t="s">
        <v>1095</v>
      </c>
      <c r="J65" s="45" t="s">
        <v>2176</v>
      </c>
      <c r="K65" s="45" t="s">
        <v>2176</v>
      </c>
      <c r="L65" s="104">
        <v>44223</v>
      </c>
      <c r="M65" s="104">
        <v>45683</v>
      </c>
      <c r="N65" s="45" t="s">
        <v>1376</v>
      </c>
      <c r="O65" s="45" t="s">
        <v>1155</v>
      </c>
      <c r="P65" s="45" t="s">
        <v>800</v>
      </c>
      <c r="Q65" s="45" t="s">
        <v>1374</v>
      </c>
      <c r="R65" s="45" t="s">
        <v>1969</v>
      </c>
      <c r="S65" s="45" t="s">
        <v>702</v>
      </c>
      <c r="T65" s="45" t="s">
        <v>54</v>
      </c>
      <c r="U65" s="173" t="s">
        <v>1869</v>
      </c>
      <c r="V65" s="45" t="s">
        <v>1103</v>
      </c>
      <c r="W65" s="45" t="s">
        <v>197</v>
      </c>
      <c r="X65" s="105" t="s">
        <v>553</v>
      </c>
    </row>
    <row r="66" spans="1:24" ht="18" customHeight="1" x14ac:dyDescent="0.35">
      <c r="A66" t="str">
        <f t="shared" ref="A66:A97" ca="1" si="3">IF(M66&lt;TODAY(),"Marché terminé","Marché en cours")</f>
        <v>Marché terminé</v>
      </c>
      <c r="B66" s="570" t="str">
        <f t="shared" si="1"/>
        <v>B</v>
      </c>
      <c r="C66" s="571" t="str" cm="1">
        <f t="array" ref="C66">IF(B66="","",_xlfn.IFS(B66="A","📦 Appro. généraux",B66="H","🛡️ Hygiène &amp; Sécurité",B66="B","🏗️ Bâtiments &amp; Travaux",B66="J","🏗️ Bâtiments &amp; Travaux",B66="R","⚙️ Mécanique &amp; Atelier",B66="N","🧪 Chimie &amp; Biologie",B66="G","🧪 Chimie &amp; Biologie",B66="C","📣 Communication &amp; Culture",B66="D","✈️ Déplacements &amp; Logist.",B66="F","✈️ Déplacements &amp; Logist.",B66="E","📋 Études, Conseils &amp; RH",B66="I","💻 Informatique &amp; Audio.",B66="M","🔬 Instruments scient.",B66="O","🔬 Instruments scient.",B66="P","🔬 Instruments scient.",B66="S","🔬 Instruments scient.",B66="T","🔬 Instruments scient.",B66="U","🔬 Instruments scient.",B66="V","🔬 Instruments scient.",B66="W","🔬 Instruments scient.",B66="K","🐁 Expérimentation",B66="Q","🐁 Expérimentation",B66="L","🏥 Santé &amp; Médical",TRUE,"❓ Inconnu"))</f>
        <v>🏗️ Bâtiments &amp; Travaux</v>
      </c>
      <c r="D66" s="45" t="s">
        <v>806</v>
      </c>
      <c r="E66" s="45" t="s">
        <v>93</v>
      </c>
      <c r="F66" s="45" t="s">
        <v>1004</v>
      </c>
      <c r="G66" s="45" t="s">
        <v>93</v>
      </c>
      <c r="H66" s="45" t="s">
        <v>1004</v>
      </c>
      <c r="I66" s="45" t="s">
        <v>1095</v>
      </c>
      <c r="J66" s="45" t="s">
        <v>2176</v>
      </c>
      <c r="K66" s="45" t="s">
        <v>2176</v>
      </c>
      <c r="L66" s="104">
        <v>44223</v>
      </c>
      <c r="M66" s="104">
        <v>45683</v>
      </c>
      <c r="N66" s="45" t="s">
        <v>1377</v>
      </c>
      <c r="O66" s="45" t="s">
        <v>1155</v>
      </c>
      <c r="P66" s="45" t="s">
        <v>800</v>
      </c>
      <c r="Q66" s="45" t="s">
        <v>1374</v>
      </c>
      <c r="R66" s="45" t="s">
        <v>1969</v>
      </c>
      <c r="S66" s="45" t="s">
        <v>702</v>
      </c>
      <c r="T66" s="45" t="s">
        <v>54</v>
      </c>
      <c r="U66" s="173" t="s">
        <v>1869</v>
      </c>
      <c r="V66" s="45" t="s">
        <v>1103</v>
      </c>
      <c r="W66" s="45" t="s">
        <v>199</v>
      </c>
      <c r="X66" s="105" t="s">
        <v>554</v>
      </c>
    </row>
    <row r="67" spans="1:24" ht="18" customHeight="1" x14ac:dyDescent="0.35">
      <c r="A67" t="str">
        <f t="shared" ca="1" si="3"/>
        <v>Marché terminé</v>
      </c>
      <c r="B67" s="570" t="str">
        <f t="shared" ref="B67:B130" si="4">LEFT(W67,1)</f>
        <v>B</v>
      </c>
      <c r="C67" s="571" t="str" cm="1">
        <f t="array" ref="C67">IF(B67="","",_xlfn.IFS(B67="A","📦 Appro. généraux",B67="H","🛡️ Hygiène &amp; Sécurité",B67="B","🏗️ Bâtiments &amp; Travaux",B67="J","🏗️ Bâtiments &amp; Travaux",B67="R","⚙️ Mécanique &amp; Atelier",B67="N","🧪 Chimie &amp; Biologie",B67="G","🧪 Chimie &amp; Biologie",B67="C","📣 Communication &amp; Culture",B67="D","✈️ Déplacements &amp; Logist.",B67="F","✈️ Déplacements &amp; Logist.",B67="E","📋 Études, Conseils &amp; RH",B67="I","💻 Informatique &amp; Audio.",B67="M","🔬 Instruments scient.",B67="O","🔬 Instruments scient.",B67="P","🔬 Instruments scient.",B67="S","🔬 Instruments scient.",B67="T","🔬 Instruments scient.",B67="U","🔬 Instruments scient.",B67="V","🔬 Instruments scient.",B67="W","🔬 Instruments scient.",B67="K","🐁 Expérimentation",B67="Q","🐁 Expérimentation",B67="L","🏥 Santé &amp; Médical",TRUE,"❓ Inconnu"))</f>
        <v>🏗️ Bâtiments &amp; Travaux</v>
      </c>
      <c r="D67" s="45" t="s">
        <v>806</v>
      </c>
      <c r="E67" s="45" t="s">
        <v>93</v>
      </c>
      <c r="F67" s="45" t="s">
        <v>1004</v>
      </c>
      <c r="G67" s="45" t="s">
        <v>93</v>
      </c>
      <c r="H67" s="45" t="s">
        <v>1004</v>
      </c>
      <c r="I67" s="45" t="s">
        <v>1095</v>
      </c>
      <c r="J67" s="45" t="s">
        <v>2176</v>
      </c>
      <c r="K67" s="45" t="s">
        <v>2176</v>
      </c>
      <c r="L67" s="104">
        <v>44223</v>
      </c>
      <c r="M67" s="104">
        <v>45683</v>
      </c>
      <c r="N67" s="45" t="s">
        <v>1378</v>
      </c>
      <c r="O67" s="45" t="s">
        <v>1155</v>
      </c>
      <c r="P67" s="45" t="s">
        <v>800</v>
      </c>
      <c r="Q67" s="45" t="s">
        <v>1374</v>
      </c>
      <c r="R67" s="45" t="s">
        <v>1969</v>
      </c>
      <c r="S67" s="45" t="s">
        <v>702</v>
      </c>
      <c r="T67" s="45" t="s">
        <v>54</v>
      </c>
      <c r="U67" s="173" t="s">
        <v>1869</v>
      </c>
      <c r="V67" s="45" t="s">
        <v>1103</v>
      </c>
      <c r="W67" s="45" t="s">
        <v>199</v>
      </c>
      <c r="X67" s="105" t="s">
        <v>554</v>
      </c>
    </row>
    <row r="68" spans="1:24" ht="18" customHeight="1" x14ac:dyDescent="0.35">
      <c r="A68" t="str">
        <f t="shared" ca="1" si="3"/>
        <v>Marché terminé</v>
      </c>
      <c r="B68" s="570" t="str">
        <f t="shared" si="4"/>
        <v>B</v>
      </c>
      <c r="C68" s="571" t="str" cm="1">
        <f t="array" ref="C68">IF(B68="","",_xlfn.IFS(B68="A","📦 Appro. généraux",B68="H","🛡️ Hygiène &amp; Sécurité",B68="B","🏗️ Bâtiments &amp; Travaux",B68="J","🏗️ Bâtiments &amp; Travaux",B68="R","⚙️ Mécanique &amp; Atelier",B68="N","🧪 Chimie &amp; Biologie",B68="G","🧪 Chimie &amp; Biologie",B68="C","📣 Communication &amp; Culture",B68="D","✈️ Déplacements &amp; Logist.",B68="F","✈️ Déplacements &amp; Logist.",B68="E","📋 Études, Conseils &amp; RH",B68="I","💻 Informatique &amp; Audio.",B68="M","🔬 Instruments scient.",B68="O","🔬 Instruments scient.",B68="P","🔬 Instruments scient.",B68="S","🔬 Instruments scient.",B68="T","🔬 Instruments scient.",B68="U","🔬 Instruments scient.",B68="V","🔬 Instruments scient.",B68="W","🔬 Instruments scient.",B68="K","🐁 Expérimentation",B68="Q","🐁 Expérimentation",B68="L","🏥 Santé &amp; Médical",TRUE,"❓ Inconnu"))</f>
        <v>🏗️ Bâtiments &amp; Travaux</v>
      </c>
      <c r="D68" s="45" t="s">
        <v>806</v>
      </c>
      <c r="E68" s="45" t="s">
        <v>93</v>
      </c>
      <c r="F68" s="45" t="s">
        <v>1004</v>
      </c>
      <c r="G68" s="45" t="s">
        <v>93</v>
      </c>
      <c r="H68" s="45" t="s">
        <v>1004</v>
      </c>
      <c r="I68" s="45" t="s">
        <v>1095</v>
      </c>
      <c r="J68" s="45" t="s">
        <v>2176</v>
      </c>
      <c r="K68" s="45" t="s">
        <v>2176</v>
      </c>
      <c r="L68" s="104">
        <v>44223</v>
      </c>
      <c r="M68" s="104">
        <v>45683</v>
      </c>
      <c r="N68" s="45" t="s">
        <v>1379</v>
      </c>
      <c r="O68" s="45" t="s">
        <v>1155</v>
      </c>
      <c r="P68" s="45" t="s">
        <v>800</v>
      </c>
      <c r="Q68" s="45" t="s">
        <v>1380</v>
      </c>
      <c r="R68" s="45" t="s">
        <v>1970</v>
      </c>
      <c r="S68" s="45" t="s">
        <v>2192</v>
      </c>
      <c r="T68" s="45" t="s">
        <v>54</v>
      </c>
      <c r="U68" s="173" t="s">
        <v>1869</v>
      </c>
      <c r="V68" s="45" t="s">
        <v>1103</v>
      </c>
      <c r="W68" s="45" t="s">
        <v>197</v>
      </c>
      <c r="X68" s="105" t="s">
        <v>553</v>
      </c>
    </row>
    <row r="69" spans="1:24" ht="18" customHeight="1" x14ac:dyDescent="0.35">
      <c r="A69" t="str">
        <f t="shared" ca="1" si="3"/>
        <v>Marché terminé</v>
      </c>
      <c r="B69" s="570" t="str">
        <f t="shared" si="4"/>
        <v>B</v>
      </c>
      <c r="C69" s="571" t="str" cm="1">
        <f t="array" ref="C69">IF(B69="","",_xlfn.IFS(B69="A","📦 Appro. généraux",B69="H","🛡️ Hygiène &amp; Sécurité",B69="B","🏗️ Bâtiments &amp; Travaux",B69="J","🏗️ Bâtiments &amp; Travaux",B69="R","⚙️ Mécanique &amp; Atelier",B69="N","🧪 Chimie &amp; Biologie",B69="G","🧪 Chimie &amp; Biologie",B69="C","📣 Communication &amp; Culture",B69="D","✈️ Déplacements &amp; Logist.",B69="F","✈️ Déplacements &amp; Logist.",B69="E","📋 Études, Conseils &amp; RH",B69="I","💻 Informatique &amp; Audio.",B69="M","🔬 Instruments scient.",B69="O","🔬 Instruments scient.",B69="P","🔬 Instruments scient.",B69="S","🔬 Instruments scient.",B69="T","🔬 Instruments scient.",B69="U","🔬 Instruments scient.",B69="V","🔬 Instruments scient.",B69="W","🔬 Instruments scient.",B69="K","🐁 Expérimentation",B69="Q","🐁 Expérimentation",B69="L","🏥 Santé &amp; Médical",TRUE,"❓ Inconnu"))</f>
        <v>🏗️ Bâtiments &amp; Travaux</v>
      </c>
      <c r="D69" s="45" t="s">
        <v>806</v>
      </c>
      <c r="E69" s="45" t="s">
        <v>93</v>
      </c>
      <c r="F69" s="45" t="s">
        <v>1004</v>
      </c>
      <c r="G69" s="45" t="s">
        <v>93</v>
      </c>
      <c r="H69" s="45" t="s">
        <v>1004</v>
      </c>
      <c r="I69" s="45" t="s">
        <v>1095</v>
      </c>
      <c r="J69" s="45" t="s">
        <v>2176</v>
      </c>
      <c r="K69" s="45" t="s">
        <v>2176</v>
      </c>
      <c r="L69" s="104">
        <v>44223</v>
      </c>
      <c r="M69" s="104">
        <v>45683</v>
      </c>
      <c r="N69" s="45" t="s">
        <v>1381</v>
      </c>
      <c r="O69" s="45" t="s">
        <v>1155</v>
      </c>
      <c r="P69" s="45" t="s">
        <v>800</v>
      </c>
      <c r="Q69" s="45" t="s">
        <v>1380</v>
      </c>
      <c r="R69" s="45" t="s">
        <v>1970</v>
      </c>
      <c r="S69" s="45" t="s">
        <v>2192</v>
      </c>
      <c r="T69" s="45" t="s">
        <v>54</v>
      </c>
      <c r="U69" s="170" t="s">
        <v>1869</v>
      </c>
      <c r="V69" s="45" t="s">
        <v>1103</v>
      </c>
      <c r="W69" s="45" t="s">
        <v>199</v>
      </c>
      <c r="X69" s="105" t="s">
        <v>554</v>
      </c>
    </row>
    <row r="70" spans="1:24" ht="18" customHeight="1" x14ac:dyDescent="0.35">
      <c r="A70" t="str">
        <f t="shared" ca="1" si="3"/>
        <v>Marché terminé</v>
      </c>
      <c r="B70" s="570" t="str">
        <f t="shared" si="4"/>
        <v>B</v>
      </c>
      <c r="C70" s="571" t="str" cm="1">
        <f t="array" ref="C70">IF(B70="","",_xlfn.IFS(B70="A","📦 Appro. généraux",B70="H","🛡️ Hygiène &amp; Sécurité",B70="B","🏗️ Bâtiments &amp; Travaux",B70="J","🏗️ Bâtiments &amp; Travaux",B70="R","⚙️ Mécanique &amp; Atelier",B70="N","🧪 Chimie &amp; Biologie",B70="G","🧪 Chimie &amp; Biologie",B70="C","📣 Communication &amp; Culture",B70="D","✈️ Déplacements &amp; Logist.",B70="F","✈️ Déplacements &amp; Logist.",B70="E","📋 Études, Conseils &amp; RH",B70="I","💻 Informatique &amp; Audio.",B70="M","🔬 Instruments scient.",B70="O","🔬 Instruments scient.",B70="P","🔬 Instruments scient.",B70="S","🔬 Instruments scient.",B70="T","🔬 Instruments scient.",B70="U","🔬 Instruments scient.",B70="V","🔬 Instruments scient.",B70="W","🔬 Instruments scient.",B70="K","🐁 Expérimentation",B70="Q","🐁 Expérimentation",B70="L","🏥 Santé &amp; Médical",TRUE,"❓ Inconnu"))</f>
        <v>🏗️ Bâtiments &amp; Travaux</v>
      </c>
      <c r="D70" s="45" t="s">
        <v>806</v>
      </c>
      <c r="E70" s="45" t="s">
        <v>93</v>
      </c>
      <c r="F70" s="45" t="s">
        <v>1004</v>
      </c>
      <c r="G70" s="45" t="s">
        <v>93</v>
      </c>
      <c r="H70" s="45" t="s">
        <v>1004</v>
      </c>
      <c r="I70" s="45" t="s">
        <v>1095</v>
      </c>
      <c r="J70" s="45" t="s">
        <v>2176</v>
      </c>
      <c r="K70" s="45" t="s">
        <v>2176</v>
      </c>
      <c r="L70" s="104">
        <v>44223</v>
      </c>
      <c r="M70" s="104">
        <v>45683</v>
      </c>
      <c r="N70" s="45" t="s">
        <v>1382</v>
      </c>
      <c r="O70" s="45" t="s">
        <v>1155</v>
      </c>
      <c r="P70" s="45" t="s">
        <v>800</v>
      </c>
      <c r="Q70" s="45" t="s">
        <v>1380</v>
      </c>
      <c r="R70" s="45" t="s">
        <v>1970</v>
      </c>
      <c r="S70" s="45" t="s">
        <v>2192</v>
      </c>
      <c r="T70" s="45" t="s">
        <v>54</v>
      </c>
      <c r="U70" s="173" t="s">
        <v>1869</v>
      </c>
      <c r="V70" s="45" t="s">
        <v>1103</v>
      </c>
      <c r="W70" s="45" t="s">
        <v>197</v>
      </c>
      <c r="X70" s="105" t="s">
        <v>553</v>
      </c>
    </row>
    <row r="71" spans="1:24" ht="18" customHeight="1" x14ac:dyDescent="0.35">
      <c r="A71" t="str">
        <f t="shared" ca="1" si="3"/>
        <v>Marché terminé</v>
      </c>
      <c r="B71" s="570" t="str">
        <f t="shared" si="4"/>
        <v>B</v>
      </c>
      <c r="C71" s="571" t="str" cm="1">
        <f t="array" ref="C71">IF(B71="","",_xlfn.IFS(B71="A","📦 Appro. généraux",B71="H","🛡️ Hygiène &amp; Sécurité",B71="B","🏗️ Bâtiments &amp; Travaux",B71="J","🏗️ Bâtiments &amp; Travaux",B71="R","⚙️ Mécanique &amp; Atelier",B71="N","🧪 Chimie &amp; Biologie",B71="G","🧪 Chimie &amp; Biologie",B71="C","📣 Communication &amp; Culture",B71="D","✈️ Déplacements &amp; Logist.",B71="F","✈️ Déplacements &amp; Logist.",B71="E","📋 Études, Conseils &amp; RH",B71="I","💻 Informatique &amp; Audio.",B71="M","🔬 Instruments scient.",B71="O","🔬 Instruments scient.",B71="P","🔬 Instruments scient.",B71="S","🔬 Instruments scient.",B71="T","🔬 Instruments scient.",B71="U","🔬 Instruments scient.",B71="V","🔬 Instruments scient.",B71="W","🔬 Instruments scient.",B71="K","🐁 Expérimentation",B71="Q","🐁 Expérimentation",B71="L","🏥 Santé &amp; Médical",TRUE,"❓ Inconnu"))</f>
        <v>🏗️ Bâtiments &amp; Travaux</v>
      </c>
      <c r="D71" s="45" t="s">
        <v>806</v>
      </c>
      <c r="E71" s="45" t="s">
        <v>94</v>
      </c>
      <c r="F71" s="45" t="s">
        <v>1005</v>
      </c>
      <c r="G71" s="45" t="s">
        <v>94</v>
      </c>
      <c r="H71" s="45" t="s">
        <v>1005</v>
      </c>
      <c r="I71" s="45" t="s">
        <v>853</v>
      </c>
      <c r="J71" s="45" t="s">
        <v>853</v>
      </c>
      <c r="K71" s="45" t="s">
        <v>853</v>
      </c>
      <c r="L71" s="104">
        <v>44378</v>
      </c>
      <c r="M71" s="104">
        <v>45838</v>
      </c>
      <c r="N71" s="45" t="s">
        <v>1383</v>
      </c>
      <c r="O71" s="45" t="s">
        <v>1155</v>
      </c>
      <c r="P71" s="45" t="s">
        <v>801</v>
      </c>
      <c r="Q71" s="45" t="s">
        <v>1384</v>
      </c>
      <c r="R71" s="45" t="s">
        <v>1971</v>
      </c>
      <c r="S71" s="45" t="s">
        <v>1706</v>
      </c>
      <c r="T71" s="45" t="s">
        <v>54</v>
      </c>
      <c r="U71" s="170" t="s">
        <v>2220</v>
      </c>
      <c r="V71" s="45" t="s">
        <v>1103</v>
      </c>
      <c r="W71" s="45" t="s">
        <v>200</v>
      </c>
      <c r="X71" s="105" t="s">
        <v>555</v>
      </c>
    </row>
    <row r="72" spans="1:24" ht="18" customHeight="1" x14ac:dyDescent="0.35">
      <c r="A72" t="str">
        <f t="shared" ca="1" si="3"/>
        <v>Marché terminé</v>
      </c>
      <c r="B72" s="570" t="str">
        <f t="shared" si="4"/>
        <v>B</v>
      </c>
      <c r="C72" s="571" t="str" cm="1">
        <f t="array" ref="C72">IF(B72="","",_xlfn.IFS(B72="A","📦 Appro. généraux",B72="H","🛡️ Hygiène &amp; Sécurité",B72="B","🏗️ Bâtiments &amp; Travaux",B72="J","🏗️ Bâtiments &amp; Travaux",B72="R","⚙️ Mécanique &amp; Atelier",B72="N","🧪 Chimie &amp; Biologie",B72="G","🧪 Chimie &amp; Biologie",B72="C","📣 Communication &amp; Culture",B72="D","✈️ Déplacements &amp; Logist.",B72="F","✈️ Déplacements &amp; Logist.",B72="E","📋 Études, Conseils &amp; RH",B72="I","💻 Informatique &amp; Audio.",B72="M","🔬 Instruments scient.",B72="O","🔬 Instruments scient.",B72="P","🔬 Instruments scient.",B72="S","🔬 Instruments scient.",B72="T","🔬 Instruments scient.",B72="U","🔬 Instruments scient.",B72="V","🔬 Instruments scient.",B72="W","🔬 Instruments scient.",B72="K","🐁 Expérimentation",B72="Q","🐁 Expérimentation",B72="L","🏥 Santé &amp; Médical",TRUE,"❓ Inconnu"))</f>
        <v>🏗️ Bâtiments &amp; Travaux</v>
      </c>
      <c r="D72" s="45" t="s">
        <v>806</v>
      </c>
      <c r="E72" s="45" t="s">
        <v>95</v>
      </c>
      <c r="F72" s="45" t="s">
        <v>981</v>
      </c>
      <c r="G72" s="45" t="s">
        <v>95</v>
      </c>
      <c r="H72" s="45" t="s">
        <v>981</v>
      </c>
      <c r="I72" s="45" t="s">
        <v>1095</v>
      </c>
      <c r="J72" s="45" t="s">
        <v>2175</v>
      </c>
      <c r="K72" s="45" t="s">
        <v>2175</v>
      </c>
      <c r="L72" s="104">
        <v>44399</v>
      </c>
      <c r="M72" s="104">
        <v>45838</v>
      </c>
      <c r="N72" s="45" t="s">
        <v>1385</v>
      </c>
      <c r="O72" s="45" t="s">
        <v>1386</v>
      </c>
      <c r="P72" s="45" t="s">
        <v>859</v>
      </c>
      <c r="Q72" s="45" t="s">
        <v>1387</v>
      </c>
      <c r="R72" s="45" t="s">
        <v>1972</v>
      </c>
      <c r="S72" s="45" t="s">
        <v>703</v>
      </c>
      <c r="T72" s="45" t="s">
        <v>54</v>
      </c>
      <c r="U72" s="170" t="s">
        <v>1870</v>
      </c>
      <c r="V72" s="45" t="s">
        <v>1103</v>
      </c>
      <c r="W72" s="45" t="s">
        <v>201</v>
      </c>
      <c r="X72" s="105" t="s">
        <v>556</v>
      </c>
    </row>
    <row r="73" spans="1:24" ht="18" customHeight="1" x14ac:dyDescent="0.35">
      <c r="A73" t="str">
        <f t="shared" ca="1" si="3"/>
        <v>Marché terminé</v>
      </c>
      <c r="B73" s="570" t="str">
        <f t="shared" si="4"/>
        <v>B</v>
      </c>
      <c r="C73" s="571" t="str" cm="1">
        <f t="array" ref="C73">IF(B73="","",_xlfn.IFS(B73="A","📦 Appro. généraux",B73="H","🛡️ Hygiène &amp; Sécurité",B73="B","🏗️ Bâtiments &amp; Travaux",B73="J","🏗️ Bâtiments &amp; Travaux",B73="R","⚙️ Mécanique &amp; Atelier",B73="N","🧪 Chimie &amp; Biologie",B73="G","🧪 Chimie &amp; Biologie",B73="C","📣 Communication &amp; Culture",B73="D","✈️ Déplacements &amp; Logist.",B73="F","✈️ Déplacements &amp; Logist.",B73="E","📋 Études, Conseils &amp; RH",B73="I","💻 Informatique &amp; Audio.",B73="M","🔬 Instruments scient.",B73="O","🔬 Instruments scient.",B73="P","🔬 Instruments scient.",B73="S","🔬 Instruments scient.",B73="T","🔬 Instruments scient.",B73="U","🔬 Instruments scient.",B73="V","🔬 Instruments scient.",B73="W","🔬 Instruments scient.",B73="K","🐁 Expérimentation",B73="Q","🐁 Expérimentation",B73="L","🏥 Santé &amp; Médical",TRUE,"❓ Inconnu"))</f>
        <v>🏗️ Bâtiments &amp; Travaux</v>
      </c>
      <c r="D73" s="45" t="s">
        <v>806</v>
      </c>
      <c r="E73" s="45" t="s">
        <v>95</v>
      </c>
      <c r="F73" s="45" t="s">
        <v>981</v>
      </c>
      <c r="G73" s="45" t="s">
        <v>95</v>
      </c>
      <c r="H73" s="45" t="s">
        <v>981</v>
      </c>
      <c r="I73" s="45" t="s">
        <v>1095</v>
      </c>
      <c r="J73" s="45" t="s">
        <v>2175</v>
      </c>
      <c r="K73" s="45" t="s">
        <v>2175</v>
      </c>
      <c r="L73" s="104">
        <v>44399</v>
      </c>
      <c r="M73" s="104">
        <v>45838</v>
      </c>
      <c r="N73" s="45" t="s">
        <v>1388</v>
      </c>
      <c r="O73" s="45" t="s">
        <v>1386</v>
      </c>
      <c r="P73" s="45" t="s">
        <v>859</v>
      </c>
      <c r="Q73" s="45" t="s">
        <v>1387</v>
      </c>
      <c r="R73" s="45" t="s">
        <v>1972</v>
      </c>
      <c r="S73" s="45" t="s">
        <v>703</v>
      </c>
      <c r="T73" s="45" t="s">
        <v>54</v>
      </c>
      <c r="U73" s="186" t="s">
        <v>2518</v>
      </c>
      <c r="V73" s="45" t="s">
        <v>1103</v>
      </c>
      <c r="W73" s="45" t="s">
        <v>201</v>
      </c>
      <c r="X73" s="105" t="s">
        <v>556</v>
      </c>
    </row>
    <row r="74" spans="1:24" ht="18" customHeight="1" x14ac:dyDescent="0.35">
      <c r="A74" t="str">
        <f t="shared" ca="1" si="3"/>
        <v>Marché terminé</v>
      </c>
      <c r="B74" s="570" t="str">
        <f t="shared" si="4"/>
        <v>B</v>
      </c>
      <c r="C74" s="571" t="str" cm="1">
        <f t="array" ref="C74">IF(B74="","",_xlfn.IFS(B74="A","📦 Appro. généraux",B74="H","🛡️ Hygiène &amp; Sécurité",B74="B","🏗️ Bâtiments &amp; Travaux",B74="J","🏗️ Bâtiments &amp; Travaux",B74="R","⚙️ Mécanique &amp; Atelier",B74="N","🧪 Chimie &amp; Biologie",B74="G","🧪 Chimie &amp; Biologie",B74="C","📣 Communication &amp; Culture",B74="D","✈️ Déplacements &amp; Logist.",B74="F","✈️ Déplacements &amp; Logist.",B74="E","📋 Études, Conseils &amp; RH",B74="I","💻 Informatique &amp; Audio.",B74="M","🔬 Instruments scient.",B74="O","🔬 Instruments scient.",B74="P","🔬 Instruments scient.",B74="S","🔬 Instruments scient.",B74="T","🔬 Instruments scient.",B74="U","🔬 Instruments scient.",B74="V","🔬 Instruments scient.",B74="W","🔬 Instruments scient.",B74="K","🐁 Expérimentation",B74="Q","🐁 Expérimentation",B74="L","🏥 Santé &amp; Médical",TRUE,"❓ Inconnu"))</f>
        <v>🏗️ Bâtiments &amp; Travaux</v>
      </c>
      <c r="D74" s="45" t="s">
        <v>806</v>
      </c>
      <c r="E74" s="45" t="s">
        <v>95</v>
      </c>
      <c r="F74" s="45" t="s">
        <v>981</v>
      </c>
      <c r="G74" s="45" t="s">
        <v>95</v>
      </c>
      <c r="H74" s="45" t="s">
        <v>981</v>
      </c>
      <c r="I74" s="45" t="s">
        <v>1095</v>
      </c>
      <c r="J74" s="45" t="s">
        <v>2175</v>
      </c>
      <c r="K74" s="45" t="s">
        <v>2175</v>
      </c>
      <c r="L74" s="104">
        <v>44399</v>
      </c>
      <c r="M74" s="104">
        <v>45838</v>
      </c>
      <c r="N74" s="45" t="s">
        <v>1389</v>
      </c>
      <c r="O74" s="45" t="s">
        <v>1386</v>
      </c>
      <c r="P74" s="45" t="s">
        <v>859</v>
      </c>
      <c r="Q74" s="45" t="s">
        <v>1387</v>
      </c>
      <c r="R74" s="45" t="s">
        <v>1972</v>
      </c>
      <c r="S74" s="45" t="s">
        <v>703</v>
      </c>
      <c r="T74" s="45" t="s">
        <v>54</v>
      </c>
      <c r="U74" s="170" t="s">
        <v>1870</v>
      </c>
      <c r="V74" s="45" t="s">
        <v>1103</v>
      </c>
      <c r="W74" s="45" t="s">
        <v>201</v>
      </c>
      <c r="X74" s="105" t="s">
        <v>556</v>
      </c>
    </row>
    <row r="75" spans="1:24" ht="18" customHeight="1" x14ac:dyDescent="0.35">
      <c r="A75" t="str">
        <f t="shared" ca="1" si="3"/>
        <v>Marché terminé</v>
      </c>
      <c r="B75" s="570" t="str">
        <f t="shared" si="4"/>
        <v>B</v>
      </c>
      <c r="C75" s="571" t="str" cm="1">
        <f t="array" ref="C75">IF(B75="","",_xlfn.IFS(B75="A","📦 Appro. généraux",B75="H","🛡️ Hygiène &amp; Sécurité",B75="B","🏗️ Bâtiments &amp; Travaux",B75="J","🏗️ Bâtiments &amp; Travaux",B75="R","⚙️ Mécanique &amp; Atelier",B75="N","🧪 Chimie &amp; Biologie",B75="G","🧪 Chimie &amp; Biologie",B75="C","📣 Communication &amp; Culture",B75="D","✈️ Déplacements &amp; Logist.",B75="F","✈️ Déplacements &amp; Logist.",B75="E","📋 Études, Conseils &amp; RH",B75="I","💻 Informatique &amp; Audio.",B75="M","🔬 Instruments scient.",B75="O","🔬 Instruments scient.",B75="P","🔬 Instruments scient.",B75="S","🔬 Instruments scient.",B75="T","🔬 Instruments scient.",B75="U","🔬 Instruments scient.",B75="V","🔬 Instruments scient.",B75="W","🔬 Instruments scient.",B75="K","🐁 Expérimentation",B75="Q","🐁 Expérimentation",B75="L","🏥 Santé &amp; Médical",TRUE,"❓ Inconnu"))</f>
        <v>🏗️ Bâtiments &amp; Travaux</v>
      </c>
      <c r="D75" s="45" t="s">
        <v>806</v>
      </c>
      <c r="E75" s="45" t="s">
        <v>96</v>
      </c>
      <c r="F75" s="45" t="s">
        <v>982</v>
      </c>
      <c r="G75" s="45" t="s">
        <v>96</v>
      </c>
      <c r="H75" s="45" t="s">
        <v>982</v>
      </c>
      <c r="I75" s="45" t="s">
        <v>1095</v>
      </c>
      <c r="J75" s="45" t="s">
        <v>2175</v>
      </c>
      <c r="K75" s="45" t="s">
        <v>2175</v>
      </c>
      <c r="L75" s="104">
        <v>44399</v>
      </c>
      <c r="M75" s="104">
        <v>45838</v>
      </c>
      <c r="N75" s="45" t="s">
        <v>1390</v>
      </c>
      <c r="O75" s="45" t="s">
        <v>1391</v>
      </c>
      <c r="P75" s="45" t="s">
        <v>859</v>
      </c>
      <c r="Q75" s="45" t="s">
        <v>1392</v>
      </c>
      <c r="R75" s="45" t="s">
        <v>1973</v>
      </c>
      <c r="S75" s="45" t="s">
        <v>704</v>
      </c>
      <c r="T75" s="45" t="s">
        <v>54</v>
      </c>
      <c r="U75" s="170" t="s">
        <v>1870</v>
      </c>
      <c r="V75" s="45" t="s">
        <v>1103</v>
      </c>
      <c r="W75" s="45" t="s">
        <v>202</v>
      </c>
      <c r="X75" s="105" t="s">
        <v>557</v>
      </c>
    </row>
    <row r="76" spans="1:24" ht="18" customHeight="1" x14ac:dyDescent="0.35">
      <c r="A76" t="str">
        <f t="shared" ca="1" si="3"/>
        <v>Marché terminé</v>
      </c>
      <c r="B76" s="570" t="str">
        <f t="shared" si="4"/>
        <v>B</v>
      </c>
      <c r="C76" s="571" t="str" cm="1">
        <f t="array" ref="C76">IF(B76="","",_xlfn.IFS(B76="A","📦 Appro. généraux",B76="H","🛡️ Hygiène &amp; Sécurité",B76="B","🏗️ Bâtiments &amp; Travaux",B76="J","🏗️ Bâtiments &amp; Travaux",B76="R","⚙️ Mécanique &amp; Atelier",B76="N","🧪 Chimie &amp; Biologie",B76="G","🧪 Chimie &amp; Biologie",B76="C","📣 Communication &amp; Culture",B76="D","✈️ Déplacements &amp; Logist.",B76="F","✈️ Déplacements &amp; Logist.",B76="E","📋 Études, Conseils &amp; RH",B76="I","💻 Informatique &amp; Audio.",B76="M","🔬 Instruments scient.",B76="O","🔬 Instruments scient.",B76="P","🔬 Instruments scient.",B76="S","🔬 Instruments scient.",B76="T","🔬 Instruments scient.",B76="U","🔬 Instruments scient.",B76="V","🔬 Instruments scient.",B76="W","🔬 Instruments scient.",B76="K","🐁 Expérimentation",B76="Q","🐁 Expérimentation",B76="L","🏥 Santé &amp; Médical",TRUE,"❓ Inconnu"))</f>
        <v>🏗️ Bâtiments &amp; Travaux</v>
      </c>
      <c r="D76" s="45" t="s">
        <v>806</v>
      </c>
      <c r="E76" s="45" t="s">
        <v>96</v>
      </c>
      <c r="F76" s="45" t="s">
        <v>982</v>
      </c>
      <c r="G76" s="45" t="s">
        <v>96</v>
      </c>
      <c r="H76" s="45" t="s">
        <v>982</v>
      </c>
      <c r="I76" s="45" t="s">
        <v>1095</v>
      </c>
      <c r="J76" s="45" t="s">
        <v>2175</v>
      </c>
      <c r="K76" s="45" t="s">
        <v>2175</v>
      </c>
      <c r="L76" s="104">
        <v>44399</v>
      </c>
      <c r="M76" s="104">
        <v>45838</v>
      </c>
      <c r="N76" s="45" t="s">
        <v>1393</v>
      </c>
      <c r="O76" s="45" t="s">
        <v>1394</v>
      </c>
      <c r="P76" s="45" t="s">
        <v>859</v>
      </c>
      <c r="Q76" s="45" t="s">
        <v>1392</v>
      </c>
      <c r="R76" s="45" t="s">
        <v>1973</v>
      </c>
      <c r="S76" s="45" t="s">
        <v>704</v>
      </c>
      <c r="T76" s="45" t="s">
        <v>54</v>
      </c>
      <c r="U76" s="186" t="s">
        <v>2518</v>
      </c>
      <c r="V76" s="45" t="s">
        <v>1103</v>
      </c>
      <c r="W76" s="45" t="s">
        <v>202</v>
      </c>
      <c r="X76" s="105" t="s">
        <v>557</v>
      </c>
    </row>
    <row r="77" spans="1:24" ht="18" customHeight="1" x14ac:dyDescent="0.35">
      <c r="A77" t="str">
        <f t="shared" ca="1" si="3"/>
        <v>Marché terminé</v>
      </c>
      <c r="B77" s="570" t="str">
        <f t="shared" si="4"/>
        <v>B</v>
      </c>
      <c r="C77" s="571" t="str" cm="1">
        <f t="array" ref="C77">IF(B77="","",_xlfn.IFS(B77="A","📦 Appro. généraux",B77="H","🛡️ Hygiène &amp; Sécurité",B77="B","🏗️ Bâtiments &amp; Travaux",B77="J","🏗️ Bâtiments &amp; Travaux",B77="R","⚙️ Mécanique &amp; Atelier",B77="N","🧪 Chimie &amp; Biologie",B77="G","🧪 Chimie &amp; Biologie",B77="C","📣 Communication &amp; Culture",B77="D","✈️ Déplacements &amp; Logist.",B77="F","✈️ Déplacements &amp; Logist.",B77="E","📋 Études, Conseils &amp; RH",B77="I","💻 Informatique &amp; Audio.",B77="M","🔬 Instruments scient.",B77="O","🔬 Instruments scient.",B77="P","🔬 Instruments scient.",B77="S","🔬 Instruments scient.",B77="T","🔬 Instruments scient.",B77="U","🔬 Instruments scient.",B77="V","🔬 Instruments scient.",B77="W","🔬 Instruments scient.",B77="K","🐁 Expérimentation",B77="Q","🐁 Expérimentation",B77="L","🏥 Santé &amp; Médical",TRUE,"❓ Inconnu"))</f>
        <v>🏗️ Bâtiments &amp; Travaux</v>
      </c>
      <c r="D77" s="45" t="s">
        <v>806</v>
      </c>
      <c r="E77" s="45" t="s">
        <v>96</v>
      </c>
      <c r="F77" s="45" t="s">
        <v>982</v>
      </c>
      <c r="G77" s="45" t="s">
        <v>96</v>
      </c>
      <c r="H77" s="45" t="s">
        <v>982</v>
      </c>
      <c r="I77" s="45" t="s">
        <v>1095</v>
      </c>
      <c r="J77" s="45" t="s">
        <v>2175</v>
      </c>
      <c r="K77" s="45" t="s">
        <v>2175</v>
      </c>
      <c r="L77" s="104">
        <v>44399</v>
      </c>
      <c r="M77" s="104">
        <v>45838</v>
      </c>
      <c r="N77" s="45" t="s">
        <v>1395</v>
      </c>
      <c r="O77" s="45" t="s">
        <v>1396</v>
      </c>
      <c r="P77" s="45" t="s">
        <v>859</v>
      </c>
      <c r="Q77" s="45" t="s">
        <v>1392</v>
      </c>
      <c r="R77" s="45" t="s">
        <v>1973</v>
      </c>
      <c r="S77" s="45" t="s">
        <v>704</v>
      </c>
      <c r="T77" s="45" t="s">
        <v>54</v>
      </c>
      <c r="U77" s="170" t="s">
        <v>1870</v>
      </c>
      <c r="V77" s="45" t="s">
        <v>1103</v>
      </c>
      <c r="W77" s="45" t="s">
        <v>202</v>
      </c>
      <c r="X77" s="105" t="s">
        <v>557</v>
      </c>
    </row>
    <row r="78" spans="1:24" ht="18" customHeight="1" x14ac:dyDescent="0.35">
      <c r="A78" t="str">
        <f t="shared" ca="1" si="3"/>
        <v>Marché terminé</v>
      </c>
      <c r="B78" s="570" t="str">
        <f t="shared" si="4"/>
        <v>B</v>
      </c>
      <c r="C78" s="571" t="str" cm="1">
        <f t="array" ref="C78">IF(B78="","",_xlfn.IFS(B78="A","📦 Appro. généraux",B78="H","🛡️ Hygiène &amp; Sécurité",B78="B","🏗️ Bâtiments &amp; Travaux",B78="J","🏗️ Bâtiments &amp; Travaux",B78="R","⚙️ Mécanique &amp; Atelier",B78="N","🧪 Chimie &amp; Biologie",B78="G","🧪 Chimie &amp; Biologie",B78="C","📣 Communication &amp; Culture",B78="D","✈️ Déplacements &amp; Logist.",B78="F","✈️ Déplacements &amp; Logist.",B78="E","📋 Études, Conseils &amp; RH",B78="I","💻 Informatique &amp; Audio.",B78="M","🔬 Instruments scient.",B78="O","🔬 Instruments scient.",B78="P","🔬 Instruments scient.",B78="S","🔬 Instruments scient.",B78="T","🔬 Instruments scient.",B78="U","🔬 Instruments scient.",B78="V","🔬 Instruments scient.",B78="W","🔬 Instruments scient.",B78="K","🐁 Expérimentation",B78="Q","🐁 Expérimentation",B78="L","🏥 Santé &amp; Médical",TRUE,"❓ Inconnu"))</f>
        <v>🏗️ Bâtiments &amp; Travaux</v>
      </c>
      <c r="D78" s="45" t="s">
        <v>806</v>
      </c>
      <c r="E78" s="45" t="s">
        <v>97</v>
      </c>
      <c r="F78" s="45" t="s">
        <v>983</v>
      </c>
      <c r="G78" s="45" t="s">
        <v>97</v>
      </c>
      <c r="H78" s="45" t="s">
        <v>983</v>
      </c>
      <c r="I78" s="45" t="s">
        <v>1095</v>
      </c>
      <c r="J78" s="45" t="s">
        <v>2175</v>
      </c>
      <c r="K78" s="45" t="s">
        <v>2175</v>
      </c>
      <c r="L78" s="104">
        <v>44399</v>
      </c>
      <c r="M78" s="104">
        <v>45838</v>
      </c>
      <c r="N78" s="45" t="s">
        <v>1397</v>
      </c>
      <c r="O78" s="45" t="s">
        <v>1398</v>
      </c>
      <c r="P78" s="45" t="s">
        <v>859</v>
      </c>
      <c r="Q78" s="45" t="s">
        <v>1399</v>
      </c>
      <c r="R78" s="45" t="s">
        <v>1974</v>
      </c>
      <c r="S78" s="45" t="s">
        <v>705</v>
      </c>
      <c r="T78" s="45" t="s">
        <v>54</v>
      </c>
      <c r="U78" s="170" t="s">
        <v>1870</v>
      </c>
      <c r="V78" s="45" t="s">
        <v>1103</v>
      </c>
      <c r="W78" s="45" t="s">
        <v>203</v>
      </c>
      <c r="X78" s="105" t="s">
        <v>558</v>
      </c>
    </row>
    <row r="79" spans="1:24" ht="18" customHeight="1" x14ac:dyDescent="0.35">
      <c r="A79" t="str">
        <f t="shared" ca="1" si="3"/>
        <v>Marché terminé</v>
      </c>
      <c r="B79" s="570" t="str">
        <f t="shared" si="4"/>
        <v>B</v>
      </c>
      <c r="C79" s="571" t="str" cm="1">
        <f t="array" ref="C79">IF(B79="","",_xlfn.IFS(B79="A","📦 Appro. généraux",B79="H","🛡️ Hygiène &amp; Sécurité",B79="B","🏗️ Bâtiments &amp; Travaux",B79="J","🏗️ Bâtiments &amp; Travaux",B79="R","⚙️ Mécanique &amp; Atelier",B79="N","🧪 Chimie &amp; Biologie",B79="G","🧪 Chimie &amp; Biologie",B79="C","📣 Communication &amp; Culture",B79="D","✈️ Déplacements &amp; Logist.",B79="F","✈️ Déplacements &amp; Logist.",B79="E","📋 Études, Conseils &amp; RH",B79="I","💻 Informatique &amp; Audio.",B79="M","🔬 Instruments scient.",B79="O","🔬 Instruments scient.",B79="P","🔬 Instruments scient.",B79="S","🔬 Instruments scient.",B79="T","🔬 Instruments scient.",B79="U","🔬 Instruments scient.",B79="V","🔬 Instruments scient.",B79="W","🔬 Instruments scient.",B79="K","🐁 Expérimentation",B79="Q","🐁 Expérimentation",B79="L","🏥 Santé &amp; Médical",TRUE,"❓ Inconnu"))</f>
        <v>🏗️ Bâtiments &amp; Travaux</v>
      </c>
      <c r="D79" s="45" t="s">
        <v>806</v>
      </c>
      <c r="E79" s="45" t="s">
        <v>97</v>
      </c>
      <c r="F79" s="45" t="s">
        <v>983</v>
      </c>
      <c r="G79" s="45" t="s">
        <v>97</v>
      </c>
      <c r="H79" s="45" t="s">
        <v>983</v>
      </c>
      <c r="I79" s="45" t="s">
        <v>1095</v>
      </c>
      <c r="J79" s="45" t="s">
        <v>2175</v>
      </c>
      <c r="K79" s="45" t="s">
        <v>2175</v>
      </c>
      <c r="L79" s="104">
        <v>44399</v>
      </c>
      <c r="M79" s="104">
        <v>45838</v>
      </c>
      <c r="N79" s="45" t="s">
        <v>1400</v>
      </c>
      <c r="O79" s="45" t="s">
        <v>1245</v>
      </c>
      <c r="P79" s="45" t="s">
        <v>859</v>
      </c>
      <c r="Q79" s="45" t="s">
        <v>1399</v>
      </c>
      <c r="R79" s="45" t="s">
        <v>1974</v>
      </c>
      <c r="S79" s="45" t="s">
        <v>705</v>
      </c>
      <c r="T79" s="45" t="s">
        <v>54</v>
      </c>
      <c r="U79" s="186" t="s">
        <v>2518</v>
      </c>
      <c r="V79" s="45" t="s">
        <v>1103</v>
      </c>
      <c r="W79" s="45" t="s">
        <v>203</v>
      </c>
      <c r="X79" s="105" t="s">
        <v>558</v>
      </c>
    </row>
    <row r="80" spans="1:24" ht="18" customHeight="1" x14ac:dyDescent="0.35">
      <c r="A80" t="str">
        <f t="shared" ca="1" si="3"/>
        <v>Marché terminé</v>
      </c>
      <c r="B80" s="570" t="str">
        <f t="shared" si="4"/>
        <v>B</v>
      </c>
      <c r="C80" s="571" t="str" cm="1">
        <f t="array" ref="C80">IF(B80="","",_xlfn.IFS(B80="A","📦 Appro. généraux",B80="H","🛡️ Hygiène &amp; Sécurité",B80="B","🏗️ Bâtiments &amp; Travaux",B80="J","🏗️ Bâtiments &amp; Travaux",B80="R","⚙️ Mécanique &amp; Atelier",B80="N","🧪 Chimie &amp; Biologie",B80="G","🧪 Chimie &amp; Biologie",B80="C","📣 Communication &amp; Culture",B80="D","✈️ Déplacements &amp; Logist.",B80="F","✈️ Déplacements &amp; Logist.",B80="E","📋 Études, Conseils &amp; RH",B80="I","💻 Informatique &amp; Audio.",B80="M","🔬 Instruments scient.",B80="O","🔬 Instruments scient.",B80="P","🔬 Instruments scient.",B80="S","🔬 Instruments scient.",B80="T","🔬 Instruments scient.",B80="U","🔬 Instruments scient.",B80="V","🔬 Instruments scient.",B80="W","🔬 Instruments scient.",B80="K","🐁 Expérimentation",B80="Q","🐁 Expérimentation",B80="L","🏥 Santé &amp; Médical",TRUE,"❓ Inconnu"))</f>
        <v>🏗️ Bâtiments &amp; Travaux</v>
      </c>
      <c r="D80" s="45" t="s">
        <v>806</v>
      </c>
      <c r="E80" s="45" t="s">
        <v>98</v>
      </c>
      <c r="F80" s="45" t="s">
        <v>984</v>
      </c>
      <c r="G80" s="45" t="s">
        <v>98</v>
      </c>
      <c r="H80" s="45" t="s">
        <v>984</v>
      </c>
      <c r="I80" s="45" t="s">
        <v>1095</v>
      </c>
      <c r="J80" s="45" t="s">
        <v>2175</v>
      </c>
      <c r="K80" s="45" t="s">
        <v>2175</v>
      </c>
      <c r="L80" s="104">
        <v>44399</v>
      </c>
      <c r="M80" s="104">
        <v>45838</v>
      </c>
      <c r="N80" s="45" t="s">
        <v>1401</v>
      </c>
      <c r="O80" s="45" t="s">
        <v>1402</v>
      </c>
      <c r="P80" s="45" t="s">
        <v>859</v>
      </c>
      <c r="Q80" s="45" t="s">
        <v>1403</v>
      </c>
      <c r="R80" s="45" t="s">
        <v>1975</v>
      </c>
      <c r="S80" s="45" t="s">
        <v>706</v>
      </c>
      <c r="T80" s="45" t="s">
        <v>54</v>
      </c>
      <c r="U80" s="170" t="s">
        <v>1870</v>
      </c>
      <c r="V80" s="45" t="s">
        <v>1103</v>
      </c>
      <c r="W80" s="45" t="s">
        <v>204</v>
      </c>
      <c r="X80" s="105" t="s">
        <v>544</v>
      </c>
    </row>
    <row r="81" spans="1:24" ht="18" customHeight="1" x14ac:dyDescent="0.35">
      <c r="A81" t="str">
        <f t="shared" ca="1" si="3"/>
        <v>Marché terminé</v>
      </c>
      <c r="B81" s="570" t="str">
        <f t="shared" si="4"/>
        <v>B</v>
      </c>
      <c r="C81" s="571" t="str" cm="1">
        <f t="array" ref="C81">IF(B81="","",_xlfn.IFS(B81="A","📦 Appro. généraux",B81="H","🛡️ Hygiène &amp; Sécurité",B81="B","🏗️ Bâtiments &amp; Travaux",B81="J","🏗️ Bâtiments &amp; Travaux",B81="R","⚙️ Mécanique &amp; Atelier",B81="N","🧪 Chimie &amp; Biologie",B81="G","🧪 Chimie &amp; Biologie",B81="C","📣 Communication &amp; Culture",B81="D","✈️ Déplacements &amp; Logist.",B81="F","✈️ Déplacements &amp; Logist.",B81="E","📋 Études, Conseils &amp; RH",B81="I","💻 Informatique &amp; Audio.",B81="M","🔬 Instruments scient.",B81="O","🔬 Instruments scient.",B81="P","🔬 Instruments scient.",B81="S","🔬 Instruments scient.",B81="T","🔬 Instruments scient.",B81="U","🔬 Instruments scient.",B81="V","🔬 Instruments scient.",B81="W","🔬 Instruments scient.",B81="K","🐁 Expérimentation",B81="Q","🐁 Expérimentation",B81="L","🏥 Santé &amp; Médical",TRUE,"❓ Inconnu"))</f>
        <v>🏗️ Bâtiments &amp; Travaux</v>
      </c>
      <c r="D81" s="45" t="s">
        <v>806</v>
      </c>
      <c r="E81" s="45" t="s">
        <v>98</v>
      </c>
      <c r="F81" s="45" t="s">
        <v>984</v>
      </c>
      <c r="G81" s="45" t="s">
        <v>98</v>
      </c>
      <c r="H81" s="45" t="s">
        <v>984</v>
      </c>
      <c r="I81" s="45" t="s">
        <v>1095</v>
      </c>
      <c r="J81" s="45" t="s">
        <v>2175</v>
      </c>
      <c r="K81" s="45" t="s">
        <v>2175</v>
      </c>
      <c r="L81" s="104">
        <v>44399</v>
      </c>
      <c r="M81" s="104">
        <v>45838</v>
      </c>
      <c r="N81" s="45" t="s">
        <v>1404</v>
      </c>
      <c r="O81" s="45" t="s">
        <v>1402</v>
      </c>
      <c r="P81" s="45" t="s">
        <v>859</v>
      </c>
      <c r="Q81" s="45" t="s">
        <v>1403</v>
      </c>
      <c r="R81" s="45" t="s">
        <v>1975</v>
      </c>
      <c r="S81" s="45" t="s">
        <v>706</v>
      </c>
      <c r="T81" s="45" t="s">
        <v>54</v>
      </c>
      <c r="U81" s="186" t="s">
        <v>2518</v>
      </c>
      <c r="V81" s="45" t="s">
        <v>1103</v>
      </c>
      <c r="W81" s="45" t="s">
        <v>204</v>
      </c>
      <c r="X81" s="105" t="s">
        <v>544</v>
      </c>
    </row>
    <row r="82" spans="1:24" ht="18" customHeight="1" x14ac:dyDescent="0.35">
      <c r="A82" t="str">
        <f t="shared" ca="1" si="3"/>
        <v>Marché terminé</v>
      </c>
      <c r="B82" s="570" t="str">
        <f t="shared" si="4"/>
        <v>B</v>
      </c>
      <c r="C82" s="571" t="str" cm="1">
        <f t="array" ref="C82">IF(B82="","",_xlfn.IFS(B82="A","📦 Appro. généraux",B82="H","🛡️ Hygiène &amp; Sécurité",B82="B","🏗️ Bâtiments &amp; Travaux",B82="J","🏗️ Bâtiments &amp; Travaux",B82="R","⚙️ Mécanique &amp; Atelier",B82="N","🧪 Chimie &amp; Biologie",B82="G","🧪 Chimie &amp; Biologie",B82="C","📣 Communication &amp; Culture",B82="D","✈️ Déplacements &amp; Logist.",B82="F","✈️ Déplacements &amp; Logist.",B82="E","📋 Études, Conseils &amp; RH",B82="I","💻 Informatique &amp; Audio.",B82="M","🔬 Instruments scient.",B82="O","🔬 Instruments scient.",B82="P","🔬 Instruments scient.",B82="S","🔬 Instruments scient.",B82="T","🔬 Instruments scient.",B82="U","🔬 Instruments scient.",B82="V","🔬 Instruments scient.",B82="W","🔬 Instruments scient.",B82="K","🐁 Expérimentation",B82="Q","🐁 Expérimentation",B82="L","🏥 Santé &amp; Médical",TRUE,"❓ Inconnu"))</f>
        <v>🏗️ Bâtiments &amp; Travaux</v>
      </c>
      <c r="D82" s="45" t="s">
        <v>806</v>
      </c>
      <c r="E82" s="45" t="s">
        <v>98</v>
      </c>
      <c r="F82" s="45" t="s">
        <v>984</v>
      </c>
      <c r="G82" s="45" t="s">
        <v>98</v>
      </c>
      <c r="H82" s="45" t="s">
        <v>984</v>
      </c>
      <c r="I82" s="45" t="s">
        <v>1095</v>
      </c>
      <c r="J82" s="45" t="s">
        <v>2175</v>
      </c>
      <c r="K82" s="45" t="s">
        <v>2175</v>
      </c>
      <c r="L82" s="104">
        <v>44399</v>
      </c>
      <c r="M82" s="104">
        <v>45838</v>
      </c>
      <c r="N82" s="45" t="s">
        <v>1405</v>
      </c>
      <c r="O82" s="45" t="s">
        <v>1402</v>
      </c>
      <c r="P82" s="45" t="s">
        <v>859</v>
      </c>
      <c r="Q82" s="45" t="s">
        <v>1403</v>
      </c>
      <c r="R82" s="45" t="s">
        <v>1975</v>
      </c>
      <c r="S82" s="45" t="s">
        <v>706</v>
      </c>
      <c r="T82" s="45" t="s">
        <v>54</v>
      </c>
      <c r="U82" s="170" t="s">
        <v>1870</v>
      </c>
      <c r="V82" s="45" t="s">
        <v>1103</v>
      </c>
      <c r="W82" s="45" t="s">
        <v>204</v>
      </c>
      <c r="X82" s="105" t="s">
        <v>544</v>
      </c>
    </row>
    <row r="83" spans="1:24" ht="18" customHeight="1" x14ac:dyDescent="0.35">
      <c r="A83" t="str">
        <f t="shared" ca="1" si="3"/>
        <v>Marché terminé</v>
      </c>
      <c r="B83" s="570" t="str">
        <f t="shared" si="4"/>
        <v>B</v>
      </c>
      <c r="C83" s="571" t="str" cm="1">
        <f t="array" ref="C83">IF(B83="","",_xlfn.IFS(B83="A","📦 Appro. généraux",B83="H","🛡️ Hygiène &amp; Sécurité",B83="B","🏗️ Bâtiments &amp; Travaux",B83="J","🏗️ Bâtiments &amp; Travaux",B83="R","⚙️ Mécanique &amp; Atelier",B83="N","🧪 Chimie &amp; Biologie",B83="G","🧪 Chimie &amp; Biologie",B83="C","📣 Communication &amp; Culture",B83="D","✈️ Déplacements &amp; Logist.",B83="F","✈️ Déplacements &amp; Logist.",B83="E","📋 Études, Conseils &amp; RH",B83="I","💻 Informatique &amp; Audio.",B83="M","🔬 Instruments scient.",B83="O","🔬 Instruments scient.",B83="P","🔬 Instruments scient.",B83="S","🔬 Instruments scient.",B83="T","🔬 Instruments scient.",B83="U","🔬 Instruments scient.",B83="V","🔬 Instruments scient.",B83="W","🔬 Instruments scient.",B83="K","🐁 Expérimentation",B83="Q","🐁 Expérimentation",B83="L","🏥 Santé &amp; Médical",TRUE,"❓ Inconnu"))</f>
        <v>🏗️ Bâtiments &amp; Travaux</v>
      </c>
      <c r="D83" s="45" t="s">
        <v>806</v>
      </c>
      <c r="E83" s="45" t="s">
        <v>99</v>
      </c>
      <c r="F83" s="45" t="s">
        <v>985</v>
      </c>
      <c r="G83" s="45" t="s">
        <v>99</v>
      </c>
      <c r="H83" s="45" t="s">
        <v>985</v>
      </c>
      <c r="I83" s="45" t="s">
        <v>1095</v>
      </c>
      <c r="J83" s="45" t="s">
        <v>853</v>
      </c>
      <c r="K83" s="45" t="s">
        <v>853</v>
      </c>
      <c r="L83" s="104">
        <v>44399</v>
      </c>
      <c r="M83" s="104">
        <v>45838</v>
      </c>
      <c r="N83" s="45" t="s">
        <v>1406</v>
      </c>
      <c r="O83" s="45" t="s">
        <v>1407</v>
      </c>
      <c r="P83" s="45" t="s">
        <v>859</v>
      </c>
      <c r="Q83" s="45" t="s">
        <v>1408</v>
      </c>
      <c r="R83" s="45" t="s">
        <v>1976</v>
      </c>
      <c r="S83" s="45" t="s">
        <v>707</v>
      </c>
      <c r="T83" s="45" t="s">
        <v>54</v>
      </c>
      <c r="U83" s="170" t="s">
        <v>1870</v>
      </c>
      <c r="V83" s="45" t="s">
        <v>1103</v>
      </c>
      <c r="W83" s="45" t="s">
        <v>205</v>
      </c>
      <c r="X83" s="105" t="s">
        <v>559</v>
      </c>
    </row>
    <row r="84" spans="1:24" ht="18" customHeight="1" x14ac:dyDescent="0.35">
      <c r="A84" t="str">
        <f t="shared" ca="1" si="3"/>
        <v>Marché terminé</v>
      </c>
      <c r="B84" s="570" t="str">
        <f t="shared" si="4"/>
        <v>B</v>
      </c>
      <c r="C84" s="571" t="str" cm="1">
        <f t="array" ref="C84">IF(B84="","",_xlfn.IFS(B84="A","📦 Appro. généraux",B84="H","🛡️ Hygiène &amp; Sécurité",B84="B","🏗️ Bâtiments &amp; Travaux",B84="J","🏗️ Bâtiments &amp; Travaux",B84="R","⚙️ Mécanique &amp; Atelier",B84="N","🧪 Chimie &amp; Biologie",B84="G","🧪 Chimie &amp; Biologie",B84="C","📣 Communication &amp; Culture",B84="D","✈️ Déplacements &amp; Logist.",B84="F","✈️ Déplacements &amp; Logist.",B84="E","📋 Études, Conseils &amp; RH",B84="I","💻 Informatique &amp; Audio.",B84="M","🔬 Instruments scient.",B84="O","🔬 Instruments scient.",B84="P","🔬 Instruments scient.",B84="S","🔬 Instruments scient.",B84="T","🔬 Instruments scient.",B84="U","🔬 Instruments scient.",B84="V","🔬 Instruments scient.",B84="W","🔬 Instruments scient.",B84="K","🐁 Expérimentation",B84="Q","🐁 Expérimentation",B84="L","🏥 Santé &amp; Médical",TRUE,"❓ Inconnu"))</f>
        <v>🏗️ Bâtiments &amp; Travaux</v>
      </c>
      <c r="D84" s="45" t="s">
        <v>806</v>
      </c>
      <c r="E84" s="45" t="s">
        <v>99</v>
      </c>
      <c r="F84" s="45" t="s">
        <v>985</v>
      </c>
      <c r="G84" s="45" t="s">
        <v>99</v>
      </c>
      <c r="H84" s="45" t="s">
        <v>985</v>
      </c>
      <c r="I84" s="45" t="s">
        <v>1095</v>
      </c>
      <c r="J84" s="45" t="s">
        <v>853</v>
      </c>
      <c r="K84" s="45" t="s">
        <v>853</v>
      </c>
      <c r="L84" s="104">
        <v>44399</v>
      </c>
      <c r="M84" s="104">
        <v>45838</v>
      </c>
      <c r="N84" s="45" t="s">
        <v>1409</v>
      </c>
      <c r="O84" s="45" t="s">
        <v>1407</v>
      </c>
      <c r="P84" s="45" t="s">
        <v>859</v>
      </c>
      <c r="Q84" s="45" t="s">
        <v>1408</v>
      </c>
      <c r="R84" s="45" t="s">
        <v>1976</v>
      </c>
      <c r="S84" s="45" t="s">
        <v>707</v>
      </c>
      <c r="T84" s="45" t="s">
        <v>54</v>
      </c>
      <c r="U84" s="186" t="s">
        <v>2518</v>
      </c>
      <c r="V84" s="45" t="s">
        <v>1103</v>
      </c>
      <c r="W84" s="45" t="s">
        <v>205</v>
      </c>
      <c r="X84" s="105" t="s">
        <v>559</v>
      </c>
    </row>
    <row r="85" spans="1:24" ht="18" customHeight="1" x14ac:dyDescent="0.35">
      <c r="A85" t="str">
        <f t="shared" ca="1" si="3"/>
        <v>Marché terminé</v>
      </c>
      <c r="B85" s="570" t="str">
        <f t="shared" si="4"/>
        <v>B</v>
      </c>
      <c r="C85" s="571" t="str" cm="1">
        <f t="array" ref="C85">IF(B85="","",_xlfn.IFS(B85="A","📦 Appro. généraux",B85="H","🛡️ Hygiène &amp; Sécurité",B85="B","🏗️ Bâtiments &amp; Travaux",B85="J","🏗️ Bâtiments &amp; Travaux",B85="R","⚙️ Mécanique &amp; Atelier",B85="N","🧪 Chimie &amp; Biologie",B85="G","🧪 Chimie &amp; Biologie",B85="C","📣 Communication &amp; Culture",B85="D","✈️ Déplacements &amp; Logist.",B85="F","✈️ Déplacements &amp; Logist.",B85="E","📋 Études, Conseils &amp; RH",B85="I","💻 Informatique &amp; Audio.",B85="M","🔬 Instruments scient.",B85="O","🔬 Instruments scient.",B85="P","🔬 Instruments scient.",B85="S","🔬 Instruments scient.",B85="T","🔬 Instruments scient.",B85="U","🔬 Instruments scient.",B85="V","🔬 Instruments scient.",B85="W","🔬 Instruments scient.",B85="K","🐁 Expérimentation",B85="Q","🐁 Expérimentation",B85="L","🏥 Santé &amp; Médical",TRUE,"❓ Inconnu"))</f>
        <v>🏗️ Bâtiments &amp; Travaux</v>
      </c>
      <c r="D85" s="45" t="s">
        <v>806</v>
      </c>
      <c r="E85" s="45" t="s">
        <v>99</v>
      </c>
      <c r="F85" s="45" t="s">
        <v>985</v>
      </c>
      <c r="G85" s="45" t="s">
        <v>99</v>
      </c>
      <c r="H85" s="45" t="s">
        <v>985</v>
      </c>
      <c r="I85" s="45" t="s">
        <v>1095</v>
      </c>
      <c r="J85" s="45" t="s">
        <v>853</v>
      </c>
      <c r="K85" s="45" t="s">
        <v>853</v>
      </c>
      <c r="L85" s="104">
        <v>44399</v>
      </c>
      <c r="M85" s="104">
        <v>45838</v>
      </c>
      <c r="N85" s="45" t="s">
        <v>1410</v>
      </c>
      <c r="O85" s="45" t="s">
        <v>1411</v>
      </c>
      <c r="P85" s="45" t="s">
        <v>859</v>
      </c>
      <c r="Q85" s="45" t="s">
        <v>1408</v>
      </c>
      <c r="R85" s="45" t="s">
        <v>1976</v>
      </c>
      <c r="S85" s="45" t="s">
        <v>707</v>
      </c>
      <c r="T85" s="45" t="s">
        <v>54</v>
      </c>
      <c r="U85" s="170" t="s">
        <v>1870</v>
      </c>
      <c r="V85" s="45" t="s">
        <v>1103</v>
      </c>
      <c r="W85" s="45" t="s">
        <v>205</v>
      </c>
      <c r="X85" s="105" t="s">
        <v>559</v>
      </c>
    </row>
    <row r="86" spans="1:24" ht="18" customHeight="1" x14ac:dyDescent="0.35">
      <c r="A86" t="str">
        <f t="shared" ca="1" si="3"/>
        <v>Marché terminé</v>
      </c>
      <c r="B86" s="570" t="str">
        <f t="shared" si="4"/>
        <v>B</v>
      </c>
      <c r="C86" s="571" t="str" cm="1">
        <f t="array" ref="C86">IF(B86="","",_xlfn.IFS(B86="A","📦 Appro. généraux",B86="H","🛡️ Hygiène &amp; Sécurité",B86="B","🏗️ Bâtiments &amp; Travaux",B86="J","🏗️ Bâtiments &amp; Travaux",B86="R","⚙️ Mécanique &amp; Atelier",B86="N","🧪 Chimie &amp; Biologie",B86="G","🧪 Chimie &amp; Biologie",B86="C","📣 Communication &amp; Culture",B86="D","✈️ Déplacements &amp; Logist.",B86="F","✈️ Déplacements &amp; Logist.",B86="E","📋 Études, Conseils &amp; RH",B86="I","💻 Informatique &amp; Audio.",B86="M","🔬 Instruments scient.",B86="O","🔬 Instruments scient.",B86="P","🔬 Instruments scient.",B86="S","🔬 Instruments scient.",B86="T","🔬 Instruments scient.",B86="U","🔬 Instruments scient.",B86="V","🔬 Instruments scient.",B86="W","🔬 Instruments scient.",B86="K","🐁 Expérimentation",B86="Q","🐁 Expérimentation",B86="L","🏥 Santé &amp; Médical",TRUE,"❓ Inconnu"))</f>
        <v>🏗️ Bâtiments &amp; Travaux</v>
      </c>
      <c r="D86" s="45" t="s">
        <v>806</v>
      </c>
      <c r="E86" s="45" t="s">
        <v>99</v>
      </c>
      <c r="F86" s="45" t="s">
        <v>985</v>
      </c>
      <c r="G86" s="45" t="s">
        <v>99</v>
      </c>
      <c r="H86" s="45" t="s">
        <v>985</v>
      </c>
      <c r="I86" s="45" t="s">
        <v>1095</v>
      </c>
      <c r="J86" s="45" t="s">
        <v>853</v>
      </c>
      <c r="K86" s="45" t="s">
        <v>853</v>
      </c>
      <c r="L86" s="104">
        <v>44399</v>
      </c>
      <c r="M86" s="104">
        <v>45838</v>
      </c>
      <c r="N86" s="45" t="s">
        <v>1412</v>
      </c>
      <c r="O86" s="45" t="s">
        <v>1407</v>
      </c>
      <c r="P86" s="45" t="s">
        <v>859</v>
      </c>
      <c r="Q86" s="45" t="s">
        <v>1413</v>
      </c>
      <c r="R86" s="45" t="s">
        <v>1977</v>
      </c>
      <c r="S86" s="45" t="s">
        <v>708</v>
      </c>
      <c r="T86" s="45" t="s">
        <v>54</v>
      </c>
      <c r="U86" s="170" t="s">
        <v>1870</v>
      </c>
      <c r="V86" s="45" t="s">
        <v>1103</v>
      </c>
      <c r="W86" s="45" t="s">
        <v>205</v>
      </c>
      <c r="X86" s="105" t="s">
        <v>559</v>
      </c>
    </row>
    <row r="87" spans="1:24" ht="18" customHeight="1" x14ac:dyDescent="0.35">
      <c r="A87" t="str">
        <f t="shared" ca="1" si="3"/>
        <v>Marché terminé</v>
      </c>
      <c r="B87" s="570" t="str">
        <f t="shared" si="4"/>
        <v>B</v>
      </c>
      <c r="C87" s="571" t="str" cm="1">
        <f t="array" ref="C87">IF(B87="","",_xlfn.IFS(B87="A","📦 Appro. généraux",B87="H","🛡️ Hygiène &amp; Sécurité",B87="B","🏗️ Bâtiments &amp; Travaux",B87="J","🏗️ Bâtiments &amp; Travaux",B87="R","⚙️ Mécanique &amp; Atelier",B87="N","🧪 Chimie &amp; Biologie",B87="G","🧪 Chimie &amp; Biologie",B87="C","📣 Communication &amp; Culture",B87="D","✈️ Déplacements &amp; Logist.",B87="F","✈️ Déplacements &amp; Logist.",B87="E","📋 Études, Conseils &amp; RH",B87="I","💻 Informatique &amp; Audio.",B87="M","🔬 Instruments scient.",B87="O","🔬 Instruments scient.",B87="P","🔬 Instruments scient.",B87="S","🔬 Instruments scient.",B87="T","🔬 Instruments scient.",B87="U","🔬 Instruments scient.",B87="V","🔬 Instruments scient.",B87="W","🔬 Instruments scient.",B87="K","🐁 Expérimentation",B87="Q","🐁 Expérimentation",B87="L","🏥 Santé &amp; Médical",TRUE,"❓ Inconnu"))</f>
        <v>🏗️ Bâtiments &amp; Travaux</v>
      </c>
      <c r="D87" s="45" t="s">
        <v>806</v>
      </c>
      <c r="E87" s="45" t="s">
        <v>99</v>
      </c>
      <c r="F87" s="45" t="s">
        <v>985</v>
      </c>
      <c r="G87" s="45" t="s">
        <v>99</v>
      </c>
      <c r="H87" s="45" t="s">
        <v>985</v>
      </c>
      <c r="I87" s="45" t="s">
        <v>1095</v>
      </c>
      <c r="J87" s="45" t="s">
        <v>853</v>
      </c>
      <c r="K87" s="45" t="s">
        <v>853</v>
      </c>
      <c r="L87" s="104">
        <v>44399</v>
      </c>
      <c r="M87" s="104">
        <v>45838</v>
      </c>
      <c r="N87" s="45" t="s">
        <v>1414</v>
      </c>
      <c r="O87" s="45" t="s">
        <v>1407</v>
      </c>
      <c r="P87" s="45" t="s">
        <v>859</v>
      </c>
      <c r="Q87" s="45" t="s">
        <v>1413</v>
      </c>
      <c r="R87" s="45" t="s">
        <v>1977</v>
      </c>
      <c r="S87" s="45" t="s">
        <v>708</v>
      </c>
      <c r="T87" s="45" t="s">
        <v>54</v>
      </c>
      <c r="U87" s="186" t="s">
        <v>2518</v>
      </c>
      <c r="V87" s="45" t="s">
        <v>1103</v>
      </c>
      <c r="W87" s="45" t="s">
        <v>205</v>
      </c>
      <c r="X87" s="105" t="s">
        <v>559</v>
      </c>
    </row>
    <row r="88" spans="1:24" ht="18" customHeight="1" x14ac:dyDescent="0.35">
      <c r="A88" t="str">
        <f t="shared" ca="1" si="3"/>
        <v>Marché terminé</v>
      </c>
      <c r="B88" s="570" t="str">
        <f t="shared" si="4"/>
        <v>B</v>
      </c>
      <c r="C88" s="571" t="str" cm="1">
        <f t="array" ref="C88">IF(B88="","",_xlfn.IFS(B88="A","📦 Appro. généraux",B88="H","🛡️ Hygiène &amp; Sécurité",B88="B","🏗️ Bâtiments &amp; Travaux",B88="J","🏗️ Bâtiments &amp; Travaux",B88="R","⚙️ Mécanique &amp; Atelier",B88="N","🧪 Chimie &amp; Biologie",B88="G","🧪 Chimie &amp; Biologie",B88="C","📣 Communication &amp; Culture",B88="D","✈️ Déplacements &amp; Logist.",B88="F","✈️ Déplacements &amp; Logist.",B88="E","📋 Études, Conseils &amp; RH",B88="I","💻 Informatique &amp; Audio.",B88="M","🔬 Instruments scient.",B88="O","🔬 Instruments scient.",B88="P","🔬 Instruments scient.",B88="S","🔬 Instruments scient.",B88="T","🔬 Instruments scient.",B88="U","🔬 Instruments scient.",B88="V","🔬 Instruments scient.",B88="W","🔬 Instruments scient.",B88="K","🐁 Expérimentation",B88="Q","🐁 Expérimentation",B88="L","🏥 Santé &amp; Médical",TRUE,"❓ Inconnu"))</f>
        <v>🏗️ Bâtiments &amp; Travaux</v>
      </c>
      <c r="D88" s="45" t="s">
        <v>806</v>
      </c>
      <c r="E88" s="45" t="s">
        <v>99</v>
      </c>
      <c r="F88" s="45" t="s">
        <v>985</v>
      </c>
      <c r="G88" s="45" t="s">
        <v>99</v>
      </c>
      <c r="H88" s="45" t="s">
        <v>985</v>
      </c>
      <c r="I88" s="45" t="s">
        <v>1095</v>
      </c>
      <c r="J88" s="45" t="s">
        <v>853</v>
      </c>
      <c r="K88" s="45" t="s">
        <v>853</v>
      </c>
      <c r="L88" s="104">
        <v>44399</v>
      </c>
      <c r="M88" s="104">
        <v>45838</v>
      </c>
      <c r="N88" s="45" t="s">
        <v>1415</v>
      </c>
      <c r="O88" s="45" t="s">
        <v>1416</v>
      </c>
      <c r="P88" s="45" t="s">
        <v>859</v>
      </c>
      <c r="Q88" s="45" t="s">
        <v>1413</v>
      </c>
      <c r="R88" s="45" t="s">
        <v>1977</v>
      </c>
      <c r="S88" s="45" t="s">
        <v>708</v>
      </c>
      <c r="T88" s="45" t="s">
        <v>54</v>
      </c>
      <c r="U88" s="170" t="s">
        <v>1870</v>
      </c>
      <c r="V88" s="45" t="s">
        <v>1103</v>
      </c>
      <c r="W88" s="45" t="s">
        <v>205</v>
      </c>
      <c r="X88" s="105" t="s">
        <v>559</v>
      </c>
    </row>
    <row r="89" spans="1:24" ht="18" customHeight="1" x14ac:dyDescent="0.35">
      <c r="A89" t="str">
        <f t="shared" ca="1" si="3"/>
        <v>Marché terminé</v>
      </c>
      <c r="B89" s="570" t="str">
        <f t="shared" si="4"/>
        <v>B</v>
      </c>
      <c r="C89" s="571" t="str" cm="1">
        <f t="array" ref="C89">IF(B89="","",_xlfn.IFS(B89="A","📦 Appro. généraux",B89="H","🛡️ Hygiène &amp; Sécurité",B89="B","🏗️ Bâtiments &amp; Travaux",B89="J","🏗️ Bâtiments &amp; Travaux",B89="R","⚙️ Mécanique &amp; Atelier",B89="N","🧪 Chimie &amp; Biologie",B89="G","🧪 Chimie &amp; Biologie",B89="C","📣 Communication &amp; Culture",B89="D","✈️ Déplacements &amp; Logist.",B89="F","✈️ Déplacements &amp; Logist.",B89="E","📋 Études, Conseils &amp; RH",B89="I","💻 Informatique &amp; Audio.",B89="M","🔬 Instruments scient.",B89="O","🔬 Instruments scient.",B89="P","🔬 Instruments scient.",B89="S","🔬 Instruments scient.",B89="T","🔬 Instruments scient.",B89="U","🔬 Instruments scient.",B89="V","🔬 Instruments scient.",B89="W","🔬 Instruments scient.",B89="K","🐁 Expérimentation",B89="Q","🐁 Expérimentation",B89="L","🏥 Santé &amp; Médical",TRUE,"❓ Inconnu"))</f>
        <v>🏗️ Bâtiments &amp; Travaux</v>
      </c>
      <c r="D89" s="45" t="s">
        <v>806</v>
      </c>
      <c r="E89" s="45" t="s">
        <v>99</v>
      </c>
      <c r="F89" s="45" t="s">
        <v>985</v>
      </c>
      <c r="G89" s="45" t="s">
        <v>99</v>
      </c>
      <c r="H89" s="45" t="s">
        <v>985</v>
      </c>
      <c r="I89" s="45" t="s">
        <v>1095</v>
      </c>
      <c r="J89" s="45" t="s">
        <v>853</v>
      </c>
      <c r="K89" s="45" t="s">
        <v>853</v>
      </c>
      <c r="L89" s="104">
        <v>44399</v>
      </c>
      <c r="M89" s="104">
        <v>45838</v>
      </c>
      <c r="N89" s="45" t="s">
        <v>1417</v>
      </c>
      <c r="O89" s="45" t="s">
        <v>1407</v>
      </c>
      <c r="P89" s="45" t="s">
        <v>859</v>
      </c>
      <c r="Q89" s="45" t="s">
        <v>1418</v>
      </c>
      <c r="R89" s="45" t="s">
        <v>1978</v>
      </c>
      <c r="S89" s="45" t="s">
        <v>1064</v>
      </c>
      <c r="T89" s="45" t="s">
        <v>54</v>
      </c>
      <c r="U89" s="170" t="s">
        <v>1870</v>
      </c>
      <c r="V89" s="45" t="s">
        <v>1103</v>
      </c>
      <c r="W89" s="45" t="s">
        <v>205</v>
      </c>
      <c r="X89" s="105" t="s">
        <v>559</v>
      </c>
    </row>
    <row r="90" spans="1:24" ht="18" customHeight="1" x14ac:dyDescent="0.35">
      <c r="A90" t="str">
        <f t="shared" ca="1" si="3"/>
        <v>Marché terminé</v>
      </c>
      <c r="B90" s="570" t="str">
        <f t="shared" si="4"/>
        <v>B</v>
      </c>
      <c r="C90" s="571" t="str" cm="1">
        <f t="array" ref="C90">IF(B90="","",_xlfn.IFS(B90="A","📦 Appro. généraux",B90="H","🛡️ Hygiène &amp; Sécurité",B90="B","🏗️ Bâtiments &amp; Travaux",B90="J","🏗️ Bâtiments &amp; Travaux",B90="R","⚙️ Mécanique &amp; Atelier",B90="N","🧪 Chimie &amp; Biologie",B90="G","🧪 Chimie &amp; Biologie",B90="C","📣 Communication &amp; Culture",B90="D","✈️ Déplacements &amp; Logist.",B90="F","✈️ Déplacements &amp; Logist.",B90="E","📋 Études, Conseils &amp; RH",B90="I","💻 Informatique &amp; Audio.",B90="M","🔬 Instruments scient.",B90="O","🔬 Instruments scient.",B90="P","🔬 Instruments scient.",B90="S","🔬 Instruments scient.",B90="T","🔬 Instruments scient.",B90="U","🔬 Instruments scient.",B90="V","🔬 Instruments scient.",B90="W","🔬 Instruments scient.",B90="K","🐁 Expérimentation",B90="Q","🐁 Expérimentation",B90="L","🏥 Santé &amp; Médical",TRUE,"❓ Inconnu"))</f>
        <v>🏗️ Bâtiments &amp; Travaux</v>
      </c>
      <c r="D90" s="45" t="s">
        <v>806</v>
      </c>
      <c r="E90" s="45" t="s">
        <v>99</v>
      </c>
      <c r="F90" s="45" t="s">
        <v>985</v>
      </c>
      <c r="G90" s="45" t="s">
        <v>99</v>
      </c>
      <c r="H90" s="45" t="s">
        <v>985</v>
      </c>
      <c r="I90" s="45" t="s">
        <v>1095</v>
      </c>
      <c r="J90" s="45" t="s">
        <v>853</v>
      </c>
      <c r="K90" s="45" t="s">
        <v>853</v>
      </c>
      <c r="L90" s="104">
        <v>44399</v>
      </c>
      <c r="M90" s="104">
        <v>45838</v>
      </c>
      <c r="N90" s="45" t="s">
        <v>1419</v>
      </c>
      <c r="O90" s="45" t="s">
        <v>1420</v>
      </c>
      <c r="P90" s="45" t="s">
        <v>859</v>
      </c>
      <c r="Q90" s="45" t="s">
        <v>1418</v>
      </c>
      <c r="R90" s="45" t="s">
        <v>1978</v>
      </c>
      <c r="S90" s="45" t="s">
        <v>1064</v>
      </c>
      <c r="T90" s="45" t="s">
        <v>54</v>
      </c>
      <c r="U90" s="186" t="s">
        <v>2518</v>
      </c>
      <c r="V90" s="45" t="s">
        <v>1103</v>
      </c>
      <c r="W90" s="45" t="s">
        <v>206</v>
      </c>
      <c r="X90" s="105" t="s">
        <v>559</v>
      </c>
    </row>
    <row r="91" spans="1:24" ht="18" customHeight="1" x14ac:dyDescent="0.35">
      <c r="A91" t="str">
        <f t="shared" ca="1" si="3"/>
        <v>Marché terminé</v>
      </c>
      <c r="B91" s="570" t="str">
        <f t="shared" si="4"/>
        <v>B</v>
      </c>
      <c r="C91" s="571" t="str" cm="1">
        <f t="array" ref="C91">IF(B91="","",_xlfn.IFS(B91="A","📦 Appro. généraux",B91="H","🛡️ Hygiène &amp; Sécurité",B91="B","🏗️ Bâtiments &amp; Travaux",B91="J","🏗️ Bâtiments &amp; Travaux",B91="R","⚙️ Mécanique &amp; Atelier",B91="N","🧪 Chimie &amp; Biologie",B91="G","🧪 Chimie &amp; Biologie",B91="C","📣 Communication &amp; Culture",B91="D","✈️ Déplacements &amp; Logist.",B91="F","✈️ Déplacements &amp; Logist.",B91="E","📋 Études, Conseils &amp; RH",B91="I","💻 Informatique &amp; Audio.",B91="M","🔬 Instruments scient.",B91="O","🔬 Instruments scient.",B91="P","🔬 Instruments scient.",B91="S","🔬 Instruments scient.",B91="T","🔬 Instruments scient.",B91="U","🔬 Instruments scient.",B91="V","🔬 Instruments scient.",B91="W","🔬 Instruments scient.",B91="K","🐁 Expérimentation",B91="Q","🐁 Expérimentation",B91="L","🏥 Santé &amp; Médical",TRUE,"❓ Inconnu"))</f>
        <v>🏗️ Bâtiments &amp; Travaux</v>
      </c>
      <c r="D91" s="45" t="s">
        <v>806</v>
      </c>
      <c r="E91" s="45" t="s">
        <v>100</v>
      </c>
      <c r="F91" s="45" t="s">
        <v>986</v>
      </c>
      <c r="G91" s="45" t="s">
        <v>100</v>
      </c>
      <c r="H91" s="45" t="s">
        <v>986</v>
      </c>
      <c r="I91" s="45" t="s">
        <v>1095</v>
      </c>
      <c r="J91" s="45" t="s">
        <v>853</v>
      </c>
      <c r="K91" s="45" t="s">
        <v>853</v>
      </c>
      <c r="L91" s="104">
        <v>44399</v>
      </c>
      <c r="M91" s="104">
        <v>45838</v>
      </c>
      <c r="N91" s="45" t="s">
        <v>1421</v>
      </c>
      <c r="O91" s="45" t="s">
        <v>1422</v>
      </c>
      <c r="P91" s="45" t="s">
        <v>859</v>
      </c>
      <c r="Q91" s="45" t="s">
        <v>1423</v>
      </c>
      <c r="R91" s="45" t="s">
        <v>1979</v>
      </c>
      <c r="S91" s="45" t="s">
        <v>1714</v>
      </c>
      <c r="T91" s="45" t="s">
        <v>54</v>
      </c>
      <c r="U91" s="186" t="s">
        <v>2518</v>
      </c>
      <c r="V91" s="45" t="s">
        <v>1103</v>
      </c>
      <c r="W91" s="45" t="s">
        <v>202</v>
      </c>
      <c r="X91" s="105" t="s">
        <v>557</v>
      </c>
    </row>
    <row r="92" spans="1:24" ht="18" customHeight="1" x14ac:dyDescent="0.35">
      <c r="A92" t="str">
        <f t="shared" ca="1" si="3"/>
        <v>Marché terminé</v>
      </c>
      <c r="B92" s="570" t="str">
        <f t="shared" si="4"/>
        <v>B</v>
      </c>
      <c r="C92" s="571" t="str" cm="1">
        <f t="array" ref="C92">IF(B92="","",_xlfn.IFS(B92="A","📦 Appro. généraux",B92="H","🛡️ Hygiène &amp; Sécurité",B92="B","🏗️ Bâtiments &amp; Travaux",B92="J","🏗️ Bâtiments &amp; Travaux",B92="R","⚙️ Mécanique &amp; Atelier",B92="N","🧪 Chimie &amp; Biologie",B92="G","🧪 Chimie &amp; Biologie",B92="C","📣 Communication &amp; Culture",B92="D","✈️ Déplacements &amp; Logist.",B92="F","✈️ Déplacements &amp; Logist.",B92="E","📋 Études, Conseils &amp; RH",B92="I","💻 Informatique &amp; Audio.",B92="M","🔬 Instruments scient.",B92="O","🔬 Instruments scient.",B92="P","🔬 Instruments scient.",B92="S","🔬 Instruments scient.",B92="T","🔬 Instruments scient.",B92="U","🔬 Instruments scient.",B92="V","🔬 Instruments scient.",B92="W","🔬 Instruments scient.",B92="K","🐁 Expérimentation",B92="Q","🐁 Expérimentation",B92="L","🏥 Santé &amp; Médical",TRUE,"❓ Inconnu"))</f>
        <v>🏗️ Bâtiments &amp; Travaux</v>
      </c>
      <c r="D92" s="45" t="s">
        <v>806</v>
      </c>
      <c r="E92" s="45" t="s">
        <v>100</v>
      </c>
      <c r="F92" s="45" t="s">
        <v>986</v>
      </c>
      <c r="G92" s="45" t="s">
        <v>100</v>
      </c>
      <c r="H92" s="45" t="s">
        <v>986</v>
      </c>
      <c r="I92" s="45" t="s">
        <v>1095</v>
      </c>
      <c r="J92" s="45" t="s">
        <v>853</v>
      </c>
      <c r="K92" s="45" t="s">
        <v>853</v>
      </c>
      <c r="L92" s="104">
        <v>44399</v>
      </c>
      <c r="M92" s="104">
        <v>45838</v>
      </c>
      <c r="N92" s="45" t="s">
        <v>1424</v>
      </c>
      <c r="O92" s="45" t="s">
        <v>1183</v>
      </c>
      <c r="P92" s="45" t="s">
        <v>859</v>
      </c>
      <c r="Q92" s="45" t="s">
        <v>1403</v>
      </c>
      <c r="R92" s="45" t="s">
        <v>1975</v>
      </c>
      <c r="S92" s="45" t="s">
        <v>706</v>
      </c>
      <c r="T92" s="45" t="s">
        <v>54</v>
      </c>
      <c r="U92" s="186" t="s">
        <v>2518</v>
      </c>
      <c r="V92" s="45" t="s">
        <v>1103</v>
      </c>
      <c r="W92" s="45" t="s">
        <v>202</v>
      </c>
      <c r="X92" s="105" t="s">
        <v>557</v>
      </c>
    </row>
    <row r="93" spans="1:24" ht="18" customHeight="1" x14ac:dyDescent="0.35">
      <c r="A93" t="str">
        <f t="shared" ca="1" si="3"/>
        <v>Marché terminé</v>
      </c>
      <c r="B93" s="570" t="str">
        <f t="shared" si="4"/>
        <v>B</v>
      </c>
      <c r="C93" s="571" t="str" cm="1">
        <f t="array" ref="C93">IF(B93="","",_xlfn.IFS(B93="A","📦 Appro. généraux",B93="H","🛡️ Hygiène &amp; Sécurité",B93="B","🏗️ Bâtiments &amp; Travaux",B93="J","🏗️ Bâtiments &amp; Travaux",B93="R","⚙️ Mécanique &amp; Atelier",B93="N","🧪 Chimie &amp; Biologie",B93="G","🧪 Chimie &amp; Biologie",B93="C","📣 Communication &amp; Culture",B93="D","✈️ Déplacements &amp; Logist.",B93="F","✈️ Déplacements &amp; Logist.",B93="E","📋 Études, Conseils &amp; RH",B93="I","💻 Informatique &amp; Audio.",B93="M","🔬 Instruments scient.",B93="O","🔬 Instruments scient.",B93="P","🔬 Instruments scient.",B93="S","🔬 Instruments scient.",B93="T","🔬 Instruments scient.",B93="U","🔬 Instruments scient.",B93="V","🔬 Instruments scient.",B93="W","🔬 Instruments scient.",B93="K","🐁 Expérimentation",B93="Q","🐁 Expérimentation",B93="L","🏥 Santé &amp; Médical",TRUE,"❓ Inconnu"))</f>
        <v>🏗️ Bâtiments &amp; Travaux</v>
      </c>
      <c r="D93" s="45" t="s">
        <v>806</v>
      </c>
      <c r="E93" s="45" t="s">
        <v>100</v>
      </c>
      <c r="F93" s="45" t="s">
        <v>986</v>
      </c>
      <c r="G93" s="45" t="s">
        <v>100</v>
      </c>
      <c r="H93" s="45" t="s">
        <v>986</v>
      </c>
      <c r="I93" s="45" t="s">
        <v>1095</v>
      </c>
      <c r="J93" s="45" t="s">
        <v>853</v>
      </c>
      <c r="K93" s="45" t="s">
        <v>853</v>
      </c>
      <c r="L93" s="104">
        <v>44399</v>
      </c>
      <c r="M93" s="104">
        <v>45838</v>
      </c>
      <c r="N93" s="45" t="s">
        <v>1425</v>
      </c>
      <c r="O93" s="45" t="s">
        <v>1426</v>
      </c>
      <c r="P93" s="45" t="s">
        <v>859</v>
      </c>
      <c r="Q93" s="45" t="s">
        <v>1427</v>
      </c>
      <c r="R93" s="45" t="s">
        <v>1980</v>
      </c>
      <c r="S93" s="45" t="s">
        <v>709</v>
      </c>
      <c r="T93" s="45" t="s">
        <v>54</v>
      </c>
      <c r="U93" s="186" t="s">
        <v>2518</v>
      </c>
      <c r="V93" s="45" t="s">
        <v>1103</v>
      </c>
      <c r="W93" s="45" t="s">
        <v>202</v>
      </c>
      <c r="X93" s="105" t="s">
        <v>557</v>
      </c>
    </row>
    <row r="94" spans="1:24" ht="18" customHeight="1" x14ac:dyDescent="0.35">
      <c r="A94" t="str">
        <f t="shared" ca="1" si="3"/>
        <v>Marché terminé</v>
      </c>
      <c r="B94" s="570" t="str">
        <f t="shared" si="4"/>
        <v>B</v>
      </c>
      <c r="C94" s="571" t="str" cm="1">
        <f t="array" ref="C94">IF(B94="","",_xlfn.IFS(B94="A","📦 Appro. généraux",B94="H","🛡️ Hygiène &amp; Sécurité",B94="B","🏗️ Bâtiments &amp; Travaux",B94="J","🏗️ Bâtiments &amp; Travaux",B94="R","⚙️ Mécanique &amp; Atelier",B94="N","🧪 Chimie &amp; Biologie",B94="G","🧪 Chimie &amp; Biologie",B94="C","📣 Communication &amp; Culture",B94="D","✈️ Déplacements &amp; Logist.",B94="F","✈️ Déplacements &amp; Logist.",B94="E","📋 Études, Conseils &amp; RH",B94="I","💻 Informatique &amp; Audio.",B94="M","🔬 Instruments scient.",B94="O","🔬 Instruments scient.",B94="P","🔬 Instruments scient.",B94="S","🔬 Instruments scient.",B94="T","🔬 Instruments scient.",B94="U","🔬 Instruments scient.",B94="V","🔬 Instruments scient.",B94="W","🔬 Instruments scient.",B94="K","🐁 Expérimentation",B94="Q","🐁 Expérimentation",B94="L","🏥 Santé &amp; Médical",TRUE,"❓ Inconnu"))</f>
        <v>🏗️ Bâtiments &amp; Travaux</v>
      </c>
      <c r="D94" s="45" t="s">
        <v>806</v>
      </c>
      <c r="E94" s="45" t="s">
        <v>101</v>
      </c>
      <c r="F94" s="45" t="s">
        <v>987</v>
      </c>
      <c r="G94" s="45" t="s">
        <v>101</v>
      </c>
      <c r="H94" s="45" t="s">
        <v>987</v>
      </c>
      <c r="I94" s="45" t="s">
        <v>1095</v>
      </c>
      <c r="J94" s="45" t="s">
        <v>853</v>
      </c>
      <c r="K94" s="45" t="s">
        <v>853</v>
      </c>
      <c r="L94" s="104">
        <v>44399</v>
      </c>
      <c r="M94" s="104">
        <v>45838</v>
      </c>
      <c r="N94" s="45" t="s">
        <v>1428</v>
      </c>
      <c r="O94" s="45" t="s">
        <v>1270</v>
      </c>
      <c r="P94" s="45" t="s">
        <v>859</v>
      </c>
      <c r="Q94" s="45" t="s">
        <v>1429</v>
      </c>
      <c r="R94" s="45" t="s">
        <v>1981</v>
      </c>
      <c r="S94" s="45" t="s">
        <v>710</v>
      </c>
      <c r="T94" s="45" t="s">
        <v>54</v>
      </c>
      <c r="U94" s="186" t="s">
        <v>2518</v>
      </c>
      <c r="V94" s="45" t="s">
        <v>1103</v>
      </c>
      <c r="W94" s="45" t="s">
        <v>193</v>
      </c>
      <c r="X94" s="105" t="s">
        <v>552</v>
      </c>
    </row>
    <row r="95" spans="1:24" ht="18" customHeight="1" x14ac:dyDescent="0.35">
      <c r="A95" t="str">
        <f t="shared" ca="1" si="3"/>
        <v>Marché terminé</v>
      </c>
      <c r="B95" s="570" t="str">
        <f t="shared" si="4"/>
        <v>B</v>
      </c>
      <c r="C95" s="571" t="str" cm="1">
        <f t="array" ref="C95">IF(B95="","",_xlfn.IFS(B95="A","📦 Appro. généraux",B95="H","🛡️ Hygiène &amp; Sécurité",B95="B","🏗️ Bâtiments &amp; Travaux",B95="J","🏗️ Bâtiments &amp; Travaux",B95="R","⚙️ Mécanique &amp; Atelier",B95="N","🧪 Chimie &amp; Biologie",B95="G","🧪 Chimie &amp; Biologie",B95="C","📣 Communication &amp; Culture",B95="D","✈️ Déplacements &amp; Logist.",B95="F","✈️ Déplacements &amp; Logist.",B95="E","📋 Études, Conseils &amp; RH",B95="I","💻 Informatique &amp; Audio.",B95="M","🔬 Instruments scient.",B95="O","🔬 Instruments scient.",B95="P","🔬 Instruments scient.",B95="S","🔬 Instruments scient.",B95="T","🔬 Instruments scient.",B95="U","🔬 Instruments scient.",B95="V","🔬 Instruments scient.",B95="W","🔬 Instruments scient.",B95="K","🐁 Expérimentation",B95="Q","🐁 Expérimentation",B95="L","🏥 Santé &amp; Médical",TRUE,"❓ Inconnu"))</f>
        <v>🏗️ Bâtiments &amp; Travaux</v>
      </c>
      <c r="D95" s="45" t="s">
        <v>806</v>
      </c>
      <c r="E95" s="45" t="s">
        <v>101</v>
      </c>
      <c r="F95" s="45" t="s">
        <v>987</v>
      </c>
      <c r="G95" s="45" t="s">
        <v>101</v>
      </c>
      <c r="H95" s="45" t="s">
        <v>987</v>
      </c>
      <c r="I95" s="45" t="s">
        <v>1095</v>
      </c>
      <c r="J95" s="45" t="s">
        <v>853</v>
      </c>
      <c r="K95" s="45" t="s">
        <v>853</v>
      </c>
      <c r="L95" s="104">
        <v>44399</v>
      </c>
      <c r="M95" s="104">
        <v>45838</v>
      </c>
      <c r="N95" s="45" t="s">
        <v>1430</v>
      </c>
      <c r="O95" s="45" t="s">
        <v>1431</v>
      </c>
      <c r="P95" s="45" t="s">
        <v>859</v>
      </c>
      <c r="Q95" s="45" t="s">
        <v>1432</v>
      </c>
      <c r="R95" s="45" t="s">
        <v>1982</v>
      </c>
      <c r="S95" s="45" t="s">
        <v>1715</v>
      </c>
      <c r="T95" s="45" t="s">
        <v>54</v>
      </c>
      <c r="U95" s="186" t="s">
        <v>2518</v>
      </c>
      <c r="V95" s="45" t="s">
        <v>1103</v>
      </c>
      <c r="W95" s="45" t="s">
        <v>193</v>
      </c>
      <c r="X95" s="105" t="s">
        <v>552</v>
      </c>
    </row>
    <row r="96" spans="1:24" ht="18" customHeight="1" x14ac:dyDescent="0.35">
      <c r="A96" t="str">
        <f t="shared" ca="1" si="3"/>
        <v>Marché terminé</v>
      </c>
      <c r="B96" s="570" t="str">
        <f t="shared" si="4"/>
        <v>B</v>
      </c>
      <c r="C96" s="571" t="str" cm="1">
        <f t="array" ref="C96">IF(B96="","",_xlfn.IFS(B96="A","📦 Appro. généraux",B96="H","🛡️ Hygiène &amp; Sécurité",B96="B","🏗️ Bâtiments &amp; Travaux",B96="J","🏗️ Bâtiments &amp; Travaux",B96="R","⚙️ Mécanique &amp; Atelier",B96="N","🧪 Chimie &amp; Biologie",B96="G","🧪 Chimie &amp; Biologie",B96="C","📣 Communication &amp; Culture",B96="D","✈️ Déplacements &amp; Logist.",B96="F","✈️ Déplacements &amp; Logist.",B96="E","📋 Études, Conseils &amp; RH",B96="I","💻 Informatique &amp; Audio.",B96="M","🔬 Instruments scient.",B96="O","🔬 Instruments scient.",B96="P","🔬 Instruments scient.",B96="S","🔬 Instruments scient.",B96="T","🔬 Instruments scient.",B96="U","🔬 Instruments scient.",B96="V","🔬 Instruments scient.",B96="W","🔬 Instruments scient.",B96="K","🐁 Expérimentation",B96="Q","🐁 Expérimentation",B96="L","🏥 Santé &amp; Médical",TRUE,"❓ Inconnu"))</f>
        <v>🏗️ Bâtiments &amp; Travaux</v>
      </c>
      <c r="D96" s="45" t="s">
        <v>806</v>
      </c>
      <c r="E96" s="45" t="s">
        <v>101</v>
      </c>
      <c r="F96" s="45" t="s">
        <v>987</v>
      </c>
      <c r="G96" s="45" t="s">
        <v>101</v>
      </c>
      <c r="H96" s="45" t="s">
        <v>987</v>
      </c>
      <c r="I96" s="45" t="s">
        <v>1095</v>
      </c>
      <c r="J96" s="45" t="s">
        <v>853</v>
      </c>
      <c r="K96" s="45" t="s">
        <v>853</v>
      </c>
      <c r="L96" s="104">
        <v>44399</v>
      </c>
      <c r="M96" s="104">
        <v>45838</v>
      </c>
      <c r="N96" s="45" t="s">
        <v>1433</v>
      </c>
      <c r="O96" s="45" t="s">
        <v>1315</v>
      </c>
      <c r="P96" s="45" t="s">
        <v>859</v>
      </c>
      <c r="Q96" s="45" t="s">
        <v>1434</v>
      </c>
      <c r="R96" s="45" t="s">
        <v>1983</v>
      </c>
      <c r="S96" s="45" t="s">
        <v>711</v>
      </c>
      <c r="T96" s="45" t="s">
        <v>54</v>
      </c>
      <c r="U96" s="186" t="s">
        <v>2518</v>
      </c>
      <c r="V96" s="45" t="s">
        <v>1103</v>
      </c>
      <c r="W96" s="45" t="s">
        <v>193</v>
      </c>
      <c r="X96" s="105" t="s">
        <v>552</v>
      </c>
    </row>
    <row r="97" spans="1:24" ht="18" customHeight="1" x14ac:dyDescent="0.35">
      <c r="A97" t="str">
        <f t="shared" ca="1" si="3"/>
        <v>Marché terminé</v>
      </c>
      <c r="B97" s="570" t="str">
        <f t="shared" si="4"/>
        <v>B</v>
      </c>
      <c r="C97" s="571" t="str" cm="1">
        <f t="array" ref="C97">IF(B97="","",_xlfn.IFS(B97="A","📦 Appro. généraux",B97="H","🛡️ Hygiène &amp; Sécurité",B97="B","🏗️ Bâtiments &amp; Travaux",B97="J","🏗️ Bâtiments &amp; Travaux",B97="R","⚙️ Mécanique &amp; Atelier",B97="N","🧪 Chimie &amp; Biologie",B97="G","🧪 Chimie &amp; Biologie",B97="C","📣 Communication &amp; Culture",B97="D","✈️ Déplacements &amp; Logist.",B97="F","✈️ Déplacements &amp; Logist.",B97="E","📋 Études, Conseils &amp; RH",B97="I","💻 Informatique &amp; Audio.",B97="M","🔬 Instruments scient.",B97="O","🔬 Instruments scient.",B97="P","🔬 Instruments scient.",B97="S","🔬 Instruments scient.",B97="T","🔬 Instruments scient.",B97="U","🔬 Instruments scient.",B97="V","🔬 Instruments scient.",B97="W","🔬 Instruments scient.",B97="K","🐁 Expérimentation",B97="Q","🐁 Expérimentation",B97="L","🏥 Santé &amp; Médical",TRUE,"❓ Inconnu"))</f>
        <v>🏗️ Bâtiments &amp; Travaux</v>
      </c>
      <c r="D97" s="45" t="s">
        <v>806</v>
      </c>
      <c r="E97" s="45" t="s">
        <v>101</v>
      </c>
      <c r="F97" s="45" t="s">
        <v>987</v>
      </c>
      <c r="G97" s="45" t="s">
        <v>101</v>
      </c>
      <c r="H97" s="45" t="s">
        <v>987</v>
      </c>
      <c r="I97" s="45" t="s">
        <v>1095</v>
      </c>
      <c r="J97" s="45" t="s">
        <v>853</v>
      </c>
      <c r="K97" s="45" t="s">
        <v>853</v>
      </c>
      <c r="L97" s="104">
        <v>44399</v>
      </c>
      <c r="M97" s="104">
        <v>45838</v>
      </c>
      <c r="N97" s="45" t="s">
        <v>1435</v>
      </c>
      <c r="O97" s="45" t="s">
        <v>1315</v>
      </c>
      <c r="P97" s="45" t="s">
        <v>859</v>
      </c>
      <c r="Q97" s="45" t="s">
        <v>1434</v>
      </c>
      <c r="R97" s="45" t="s">
        <v>1983</v>
      </c>
      <c r="S97" s="45" t="s">
        <v>711</v>
      </c>
      <c r="T97" s="45" t="s">
        <v>54</v>
      </c>
      <c r="U97" s="170" t="s">
        <v>1870</v>
      </c>
      <c r="V97" s="45" t="s">
        <v>1103</v>
      </c>
      <c r="W97" s="45" t="s">
        <v>193</v>
      </c>
      <c r="X97" s="105" t="s">
        <v>552</v>
      </c>
    </row>
    <row r="98" spans="1:24" ht="18" customHeight="1" x14ac:dyDescent="0.35">
      <c r="A98" t="str">
        <f t="shared" ref="A98:A127" ca="1" si="5">IF(M98&lt;TODAY(),"Marché terminé","Marché en cours")</f>
        <v>Marché terminé</v>
      </c>
      <c r="B98" s="570" t="str">
        <f t="shared" si="4"/>
        <v>B</v>
      </c>
      <c r="C98" s="571" t="str" cm="1">
        <f t="array" ref="C98">IF(B98="","",_xlfn.IFS(B98="A","📦 Appro. généraux",B98="H","🛡️ Hygiène &amp; Sécurité",B98="B","🏗️ Bâtiments &amp; Travaux",B98="J","🏗️ Bâtiments &amp; Travaux",B98="R","⚙️ Mécanique &amp; Atelier",B98="N","🧪 Chimie &amp; Biologie",B98="G","🧪 Chimie &amp; Biologie",B98="C","📣 Communication &amp; Culture",B98="D","✈️ Déplacements &amp; Logist.",B98="F","✈️ Déplacements &amp; Logist.",B98="E","📋 Études, Conseils &amp; RH",B98="I","💻 Informatique &amp; Audio.",B98="M","🔬 Instruments scient.",B98="O","🔬 Instruments scient.",B98="P","🔬 Instruments scient.",B98="S","🔬 Instruments scient.",B98="T","🔬 Instruments scient.",B98="U","🔬 Instruments scient.",B98="V","🔬 Instruments scient.",B98="W","🔬 Instruments scient.",B98="K","🐁 Expérimentation",B98="Q","🐁 Expérimentation",B98="L","🏥 Santé &amp; Médical",TRUE,"❓ Inconnu"))</f>
        <v>🏗️ Bâtiments &amp; Travaux</v>
      </c>
      <c r="D98" s="45" t="s">
        <v>806</v>
      </c>
      <c r="E98" s="45" t="s">
        <v>102</v>
      </c>
      <c r="F98" s="45" t="s">
        <v>988</v>
      </c>
      <c r="G98" s="45" t="s">
        <v>102</v>
      </c>
      <c r="H98" s="45" t="s">
        <v>988</v>
      </c>
      <c r="I98" s="45" t="s">
        <v>1095</v>
      </c>
      <c r="J98" s="45" t="s">
        <v>853</v>
      </c>
      <c r="K98" s="45" t="s">
        <v>853</v>
      </c>
      <c r="L98" s="104">
        <v>44399</v>
      </c>
      <c r="M98" s="104">
        <v>45838</v>
      </c>
      <c r="N98" s="45" t="s">
        <v>1436</v>
      </c>
      <c r="O98" s="45" t="s">
        <v>1437</v>
      </c>
      <c r="P98" s="45" t="s">
        <v>859</v>
      </c>
      <c r="Q98" s="45" t="s">
        <v>1403</v>
      </c>
      <c r="R98" s="45" t="s">
        <v>1975</v>
      </c>
      <c r="S98" s="45" t="s">
        <v>706</v>
      </c>
      <c r="T98" s="45" t="s">
        <v>54</v>
      </c>
      <c r="U98" s="170" t="s">
        <v>1870</v>
      </c>
      <c r="V98" s="45" t="s">
        <v>1103</v>
      </c>
      <c r="W98" s="45" t="s">
        <v>207</v>
      </c>
      <c r="X98" s="105" t="s">
        <v>560</v>
      </c>
    </row>
    <row r="99" spans="1:24" ht="18" customHeight="1" x14ac:dyDescent="0.35">
      <c r="A99" t="str">
        <f t="shared" ca="1" si="5"/>
        <v>Marché terminé</v>
      </c>
      <c r="B99" s="570" t="str">
        <f t="shared" si="4"/>
        <v>B</v>
      </c>
      <c r="C99" s="571" t="str" cm="1">
        <f t="array" ref="C99">IF(B99="","",_xlfn.IFS(B99="A","📦 Appro. généraux",B99="H","🛡️ Hygiène &amp; Sécurité",B99="B","🏗️ Bâtiments &amp; Travaux",B99="J","🏗️ Bâtiments &amp; Travaux",B99="R","⚙️ Mécanique &amp; Atelier",B99="N","🧪 Chimie &amp; Biologie",B99="G","🧪 Chimie &amp; Biologie",B99="C","📣 Communication &amp; Culture",B99="D","✈️ Déplacements &amp; Logist.",B99="F","✈️ Déplacements &amp; Logist.",B99="E","📋 Études, Conseils &amp; RH",B99="I","💻 Informatique &amp; Audio.",B99="M","🔬 Instruments scient.",B99="O","🔬 Instruments scient.",B99="P","🔬 Instruments scient.",B99="S","🔬 Instruments scient.",B99="T","🔬 Instruments scient.",B99="U","🔬 Instruments scient.",B99="V","🔬 Instruments scient.",B99="W","🔬 Instruments scient.",B99="K","🐁 Expérimentation",B99="Q","🐁 Expérimentation",B99="L","🏥 Santé &amp; Médical",TRUE,"❓ Inconnu"))</f>
        <v>🏗️ Bâtiments &amp; Travaux</v>
      </c>
      <c r="D99" s="45" t="s">
        <v>806</v>
      </c>
      <c r="E99" s="45" t="s">
        <v>102</v>
      </c>
      <c r="F99" s="45" t="s">
        <v>988</v>
      </c>
      <c r="G99" s="45" t="s">
        <v>102</v>
      </c>
      <c r="H99" s="45" t="s">
        <v>988</v>
      </c>
      <c r="I99" s="45" t="s">
        <v>1095</v>
      </c>
      <c r="J99" s="45" t="s">
        <v>853</v>
      </c>
      <c r="K99" s="45" t="s">
        <v>853</v>
      </c>
      <c r="L99" s="104">
        <v>44399</v>
      </c>
      <c r="M99" s="104">
        <v>45838</v>
      </c>
      <c r="N99" s="45" t="s">
        <v>1438</v>
      </c>
      <c r="O99" s="45" t="s">
        <v>1437</v>
      </c>
      <c r="P99" s="45" t="s">
        <v>859</v>
      </c>
      <c r="Q99" s="45" t="s">
        <v>1403</v>
      </c>
      <c r="R99" s="45" t="s">
        <v>1975</v>
      </c>
      <c r="S99" s="45" t="s">
        <v>706</v>
      </c>
      <c r="T99" s="45" t="s">
        <v>54</v>
      </c>
      <c r="U99" s="186" t="s">
        <v>2518</v>
      </c>
      <c r="V99" s="45" t="s">
        <v>1103</v>
      </c>
      <c r="W99" s="45" t="s">
        <v>207</v>
      </c>
      <c r="X99" s="105" t="s">
        <v>560</v>
      </c>
    </row>
    <row r="100" spans="1:24" ht="18" customHeight="1" x14ac:dyDescent="0.35">
      <c r="A100" t="str">
        <f t="shared" ca="1" si="5"/>
        <v>Marché terminé</v>
      </c>
      <c r="B100" s="570" t="str">
        <f t="shared" si="4"/>
        <v>B</v>
      </c>
      <c r="C100" s="571" t="str" cm="1">
        <f t="array" ref="C100">IF(B100="","",_xlfn.IFS(B100="A","📦 Appro. généraux",B100="H","🛡️ Hygiène &amp; Sécurité",B100="B","🏗️ Bâtiments &amp; Travaux",B100="J","🏗️ Bâtiments &amp; Travaux",B100="R","⚙️ Mécanique &amp; Atelier",B100="N","🧪 Chimie &amp; Biologie",B100="G","🧪 Chimie &amp; Biologie",B100="C","📣 Communication &amp; Culture",B100="D","✈️ Déplacements &amp; Logist.",B100="F","✈️ Déplacements &amp; Logist.",B100="E","📋 Études, Conseils &amp; RH",B100="I","💻 Informatique &amp; Audio.",B100="M","🔬 Instruments scient.",B100="O","🔬 Instruments scient.",B100="P","🔬 Instruments scient.",B100="S","🔬 Instruments scient.",B100="T","🔬 Instruments scient.",B100="U","🔬 Instruments scient.",B100="V","🔬 Instruments scient.",B100="W","🔬 Instruments scient.",B100="K","🐁 Expérimentation",B100="Q","🐁 Expérimentation",B100="L","🏥 Santé &amp; Médical",TRUE,"❓ Inconnu"))</f>
        <v>🏗️ Bâtiments &amp; Travaux</v>
      </c>
      <c r="D100" s="45" t="s">
        <v>806</v>
      </c>
      <c r="E100" s="45" t="s">
        <v>102</v>
      </c>
      <c r="F100" s="45" t="s">
        <v>988</v>
      </c>
      <c r="G100" s="45" t="s">
        <v>102</v>
      </c>
      <c r="H100" s="45" t="s">
        <v>988</v>
      </c>
      <c r="I100" s="45" t="s">
        <v>1095</v>
      </c>
      <c r="J100" s="45" t="s">
        <v>853</v>
      </c>
      <c r="K100" s="45" t="s">
        <v>853</v>
      </c>
      <c r="L100" s="104">
        <v>44399</v>
      </c>
      <c r="M100" s="104">
        <v>45838</v>
      </c>
      <c r="N100" s="45" t="s">
        <v>1439</v>
      </c>
      <c r="O100" s="45" t="s">
        <v>1437</v>
      </c>
      <c r="P100" s="45" t="s">
        <v>859</v>
      </c>
      <c r="Q100" s="45" t="s">
        <v>1403</v>
      </c>
      <c r="R100" s="45" t="s">
        <v>1975</v>
      </c>
      <c r="S100" s="45" t="s">
        <v>706</v>
      </c>
      <c r="T100" s="45" t="s">
        <v>54</v>
      </c>
      <c r="U100" s="170" t="s">
        <v>1870</v>
      </c>
      <c r="V100" s="45" t="s">
        <v>1103</v>
      </c>
      <c r="W100" s="45" t="s">
        <v>207</v>
      </c>
      <c r="X100" s="105" t="s">
        <v>560</v>
      </c>
    </row>
    <row r="101" spans="1:24" ht="18" customHeight="1" x14ac:dyDescent="0.35">
      <c r="A101" t="str">
        <f t="shared" ca="1" si="5"/>
        <v>Marché terminé</v>
      </c>
      <c r="B101" s="570" t="str">
        <f t="shared" si="4"/>
        <v>B</v>
      </c>
      <c r="C101" s="571" t="str" cm="1">
        <f t="array" ref="C101">IF(B101="","",_xlfn.IFS(B101="A","📦 Appro. généraux",B101="H","🛡️ Hygiène &amp; Sécurité",B101="B","🏗️ Bâtiments &amp; Travaux",B101="J","🏗️ Bâtiments &amp; Travaux",B101="R","⚙️ Mécanique &amp; Atelier",B101="N","🧪 Chimie &amp; Biologie",B101="G","🧪 Chimie &amp; Biologie",B101="C","📣 Communication &amp; Culture",B101="D","✈️ Déplacements &amp; Logist.",B101="F","✈️ Déplacements &amp; Logist.",B101="E","📋 Études, Conseils &amp; RH",B101="I","💻 Informatique &amp; Audio.",B101="M","🔬 Instruments scient.",B101="O","🔬 Instruments scient.",B101="P","🔬 Instruments scient.",B101="S","🔬 Instruments scient.",B101="T","🔬 Instruments scient.",B101="U","🔬 Instruments scient.",B101="V","🔬 Instruments scient.",B101="W","🔬 Instruments scient.",B101="K","🐁 Expérimentation",B101="Q","🐁 Expérimentation",B101="L","🏥 Santé &amp; Médical",TRUE,"❓ Inconnu"))</f>
        <v>🏗️ Bâtiments &amp; Travaux</v>
      </c>
      <c r="D101" s="45" t="s">
        <v>806</v>
      </c>
      <c r="E101" s="45" t="s">
        <v>102</v>
      </c>
      <c r="F101" s="45" t="s">
        <v>988</v>
      </c>
      <c r="G101" s="45" t="s">
        <v>102</v>
      </c>
      <c r="H101" s="45" t="s">
        <v>988</v>
      </c>
      <c r="I101" s="45" t="s">
        <v>1095</v>
      </c>
      <c r="J101" s="45" t="s">
        <v>853</v>
      </c>
      <c r="K101" s="45" t="s">
        <v>853</v>
      </c>
      <c r="L101" s="104">
        <v>44399</v>
      </c>
      <c r="M101" s="104">
        <v>45838</v>
      </c>
      <c r="N101" s="45" t="s">
        <v>1440</v>
      </c>
      <c r="O101" s="45" t="s">
        <v>1171</v>
      </c>
      <c r="P101" s="45" t="s">
        <v>859</v>
      </c>
      <c r="Q101" s="45" t="s">
        <v>1441</v>
      </c>
      <c r="R101" s="45" t="s">
        <v>1984</v>
      </c>
      <c r="S101" s="45" t="s">
        <v>1065</v>
      </c>
      <c r="T101" s="45" t="s">
        <v>54</v>
      </c>
      <c r="U101" s="170" t="s">
        <v>1870</v>
      </c>
      <c r="V101" s="45" t="s">
        <v>1103</v>
      </c>
      <c r="W101" s="45" t="s">
        <v>207</v>
      </c>
      <c r="X101" s="105" t="s">
        <v>560</v>
      </c>
    </row>
    <row r="102" spans="1:24" ht="18" customHeight="1" x14ac:dyDescent="0.35">
      <c r="A102" t="str">
        <f t="shared" ca="1" si="5"/>
        <v>Marché terminé</v>
      </c>
      <c r="B102" s="570" t="str">
        <f t="shared" si="4"/>
        <v>B</v>
      </c>
      <c r="C102" s="571" t="str" cm="1">
        <f t="array" ref="C102">IF(B102="","",_xlfn.IFS(B102="A","📦 Appro. généraux",B102="H","🛡️ Hygiène &amp; Sécurité",B102="B","🏗️ Bâtiments &amp; Travaux",B102="J","🏗️ Bâtiments &amp; Travaux",B102="R","⚙️ Mécanique &amp; Atelier",B102="N","🧪 Chimie &amp; Biologie",B102="G","🧪 Chimie &amp; Biologie",B102="C","📣 Communication &amp; Culture",B102="D","✈️ Déplacements &amp; Logist.",B102="F","✈️ Déplacements &amp; Logist.",B102="E","📋 Études, Conseils &amp; RH",B102="I","💻 Informatique &amp; Audio.",B102="M","🔬 Instruments scient.",B102="O","🔬 Instruments scient.",B102="P","🔬 Instruments scient.",B102="S","🔬 Instruments scient.",B102="T","🔬 Instruments scient.",B102="U","🔬 Instruments scient.",B102="V","🔬 Instruments scient.",B102="W","🔬 Instruments scient.",B102="K","🐁 Expérimentation",B102="Q","🐁 Expérimentation",B102="L","🏥 Santé &amp; Médical",TRUE,"❓ Inconnu"))</f>
        <v>🏗️ Bâtiments &amp; Travaux</v>
      </c>
      <c r="D102" s="45" t="s">
        <v>806</v>
      </c>
      <c r="E102" s="45" t="s">
        <v>102</v>
      </c>
      <c r="F102" s="45" t="s">
        <v>988</v>
      </c>
      <c r="G102" s="45" t="s">
        <v>102</v>
      </c>
      <c r="H102" s="45" t="s">
        <v>988</v>
      </c>
      <c r="I102" s="45" t="s">
        <v>1095</v>
      </c>
      <c r="J102" s="45" t="s">
        <v>853</v>
      </c>
      <c r="K102" s="45" t="s">
        <v>853</v>
      </c>
      <c r="L102" s="104">
        <v>44399</v>
      </c>
      <c r="M102" s="104">
        <v>45838</v>
      </c>
      <c r="N102" s="45" t="s">
        <v>1442</v>
      </c>
      <c r="O102" s="45" t="s">
        <v>1171</v>
      </c>
      <c r="P102" s="45" t="s">
        <v>859</v>
      </c>
      <c r="Q102" s="45" t="s">
        <v>1441</v>
      </c>
      <c r="R102" s="45" t="s">
        <v>1984</v>
      </c>
      <c r="S102" s="45" t="s">
        <v>1065</v>
      </c>
      <c r="T102" s="45" t="s">
        <v>54</v>
      </c>
      <c r="U102" s="186" t="s">
        <v>2518</v>
      </c>
      <c r="V102" s="45" t="s">
        <v>1103</v>
      </c>
      <c r="W102" s="45" t="s">
        <v>207</v>
      </c>
      <c r="X102" s="105" t="s">
        <v>560</v>
      </c>
    </row>
    <row r="103" spans="1:24" ht="18" customHeight="1" x14ac:dyDescent="0.35">
      <c r="A103" t="str">
        <f t="shared" ca="1" si="5"/>
        <v>Marché terminé</v>
      </c>
      <c r="B103" s="570" t="str">
        <f t="shared" si="4"/>
        <v>B</v>
      </c>
      <c r="C103" s="571" t="str" cm="1">
        <f t="array" ref="C103">IF(B103="","",_xlfn.IFS(B103="A","📦 Appro. généraux",B103="H","🛡️ Hygiène &amp; Sécurité",B103="B","🏗️ Bâtiments &amp; Travaux",B103="J","🏗️ Bâtiments &amp; Travaux",B103="R","⚙️ Mécanique &amp; Atelier",B103="N","🧪 Chimie &amp; Biologie",B103="G","🧪 Chimie &amp; Biologie",B103="C","📣 Communication &amp; Culture",B103="D","✈️ Déplacements &amp; Logist.",B103="F","✈️ Déplacements &amp; Logist.",B103="E","📋 Études, Conseils &amp; RH",B103="I","💻 Informatique &amp; Audio.",B103="M","🔬 Instruments scient.",B103="O","🔬 Instruments scient.",B103="P","🔬 Instruments scient.",B103="S","🔬 Instruments scient.",B103="T","🔬 Instruments scient.",B103="U","🔬 Instruments scient.",B103="V","🔬 Instruments scient.",B103="W","🔬 Instruments scient.",B103="K","🐁 Expérimentation",B103="Q","🐁 Expérimentation",B103="L","🏥 Santé &amp; Médical",TRUE,"❓ Inconnu"))</f>
        <v>🏗️ Bâtiments &amp; Travaux</v>
      </c>
      <c r="D103" s="45" t="s">
        <v>806</v>
      </c>
      <c r="E103" s="45" t="s">
        <v>102</v>
      </c>
      <c r="F103" s="45" t="s">
        <v>988</v>
      </c>
      <c r="G103" s="45" t="s">
        <v>102</v>
      </c>
      <c r="H103" s="45" t="s">
        <v>988</v>
      </c>
      <c r="I103" s="45" t="s">
        <v>1095</v>
      </c>
      <c r="J103" s="45" t="s">
        <v>853</v>
      </c>
      <c r="K103" s="45" t="s">
        <v>853</v>
      </c>
      <c r="L103" s="104">
        <v>44399</v>
      </c>
      <c r="M103" s="104">
        <v>45838</v>
      </c>
      <c r="N103" s="45" t="s">
        <v>1443</v>
      </c>
      <c r="O103" s="45" t="s">
        <v>1444</v>
      </c>
      <c r="P103" s="45" t="s">
        <v>859</v>
      </c>
      <c r="Q103" s="45" t="s">
        <v>1441</v>
      </c>
      <c r="R103" s="45" t="s">
        <v>1984</v>
      </c>
      <c r="S103" s="45" t="s">
        <v>1065</v>
      </c>
      <c r="T103" s="45" t="s">
        <v>54</v>
      </c>
      <c r="U103" s="170" t="s">
        <v>1870</v>
      </c>
      <c r="V103" s="45" t="s">
        <v>1103</v>
      </c>
      <c r="W103" s="45" t="s">
        <v>207</v>
      </c>
      <c r="X103" s="105" t="s">
        <v>560</v>
      </c>
    </row>
    <row r="104" spans="1:24" ht="18" customHeight="1" x14ac:dyDescent="0.35">
      <c r="A104" t="str">
        <f t="shared" ca="1" si="5"/>
        <v>Marché terminé</v>
      </c>
      <c r="B104" s="570" t="str">
        <f t="shared" si="4"/>
        <v>B</v>
      </c>
      <c r="C104" s="571" t="str" cm="1">
        <f t="array" ref="C104">IF(B104="","",_xlfn.IFS(B104="A","📦 Appro. généraux",B104="H","🛡️ Hygiène &amp; Sécurité",B104="B","🏗️ Bâtiments &amp; Travaux",B104="J","🏗️ Bâtiments &amp; Travaux",B104="R","⚙️ Mécanique &amp; Atelier",B104="N","🧪 Chimie &amp; Biologie",B104="G","🧪 Chimie &amp; Biologie",B104="C","📣 Communication &amp; Culture",B104="D","✈️ Déplacements &amp; Logist.",B104="F","✈️ Déplacements &amp; Logist.",B104="E","📋 Études, Conseils &amp; RH",B104="I","💻 Informatique &amp; Audio.",B104="M","🔬 Instruments scient.",B104="O","🔬 Instruments scient.",B104="P","🔬 Instruments scient.",B104="S","🔬 Instruments scient.",B104="T","🔬 Instruments scient.",B104="U","🔬 Instruments scient.",B104="V","🔬 Instruments scient.",B104="W","🔬 Instruments scient.",B104="K","🐁 Expérimentation",B104="Q","🐁 Expérimentation",B104="L","🏥 Santé &amp; Médical",TRUE,"❓ Inconnu"))</f>
        <v>🏗️ Bâtiments &amp; Travaux</v>
      </c>
      <c r="D104" s="45" t="s">
        <v>806</v>
      </c>
      <c r="E104" s="45" t="s">
        <v>102</v>
      </c>
      <c r="F104" s="45" t="s">
        <v>988</v>
      </c>
      <c r="G104" s="45" t="s">
        <v>102</v>
      </c>
      <c r="H104" s="45" t="s">
        <v>988</v>
      </c>
      <c r="I104" s="45" t="s">
        <v>1095</v>
      </c>
      <c r="J104" s="45" t="s">
        <v>853</v>
      </c>
      <c r="K104" s="45" t="s">
        <v>853</v>
      </c>
      <c r="L104" s="104">
        <v>44399</v>
      </c>
      <c r="M104" s="104">
        <v>45838</v>
      </c>
      <c r="N104" s="45" t="s">
        <v>1445</v>
      </c>
      <c r="O104" s="45" t="s">
        <v>1171</v>
      </c>
      <c r="P104" s="45" t="s">
        <v>859</v>
      </c>
      <c r="Q104" s="45" t="s">
        <v>1446</v>
      </c>
      <c r="R104" s="45" t="s">
        <v>1985</v>
      </c>
      <c r="S104" s="45" t="s">
        <v>1065</v>
      </c>
      <c r="T104" s="45" t="s">
        <v>54</v>
      </c>
      <c r="U104" s="170" t="s">
        <v>1870</v>
      </c>
      <c r="V104" s="45" t="s">
        <v>1103</v>
      </c>
      <c r="W104" s="45" t="s">
        <v>207</v>
      </c>
      <c r="X104" s="105" t="s">
        <v>560</v>
      </c>
    </row>
    <row r="105" spans="1:24" ht="18" customHeight="1" x14ac:dyDescent="0.35">
      <c r="A105" t="str">
        <f t="shared" ca="1" si="5"/>
        <v>Marché terminé</v>
      </c>
      <c r="B105" s="570" t="str">
        <f t="shared" si="4"/>
        <v>B</v>
      </c>
      <c r="C105" s="571" t="str" cm="1">
        <f t="array" ref="C105">IF(B105="","",_xlfn.IFS(B105="A","📦 Appro. généraux",B105="H","🛡️ Hygiène &amp; Sécurité",B105="B","🏗️ Bâtiments &amp; Travaux",B105="J","🏗️ Bâtiments &amp; Travaux",B105="R","⚙️ Mécanique &amp; Atelier",B105="N","🧪 Chimie &amp; Biologie",B105="G","🧪 Chimie &amp; Biologie",B105="C","📣 Communication &amp; Culture",B105="D","✈️ Déplacements &amp; Logist.",B105="F","✈️ Déplacements &amp; Logist.",B105="E","📋 Études, Conseils &amp; RH",B105="I","💻 Informatique &amp; Audio.",B105="M","🔬 Instruments scient.",B105="O","🔬 Instruments scient.",B105="P","🔬 Instruments scient.",B105="S","🔬 Instruments scient.",B105="T","🔬 Instruments scient.",B105="U","🔬 Instruments scient.",B105="V","🔬 Instruments scient.",B105="W","🔬 Instruments scient.",B105="K","🐁 Expérimentation",B105="Q","🐁 Expérimentation",B105="L","🏥 Santé &amp; Médical",TRUE,"❓ Inconnu"))</f>
        <v>🏗️ Bâtiments &amp; Travaux</v>
      </c>
      <c r="D105" s="45" t="s">
        <v>806</v>
      </c>
      <c r="E105" s="45" t="s">
        <v>102</v>
      </c>
      <c r="F105" s="45" t="s">
        <v>988</v>
      </c>
      <c r="G105" s="45" t="s">
        <v>102</v>
      </c>
      <c r="H105" s="45" t="s">
        <v>988</v>
      </c>
      <c r="I105" s="45" t="s">
        <v>1095</v>
      </c>
      <c r="J105" s="45" t="s">
        <v>853</v>
      </c>
      <c r="K105" s="45" t="s">
        <v>853</v>
      </c>
      <c r="L105" s="104">
        <v>44399</v>
      </c>
      <c r="M105" s="104">
        <v>45838</v>
      </c>
      <c r="N105" s="45" t="s">
        <v>1447</v>
      </c>
      <c r="O105" s="45" t="s">
        <v>1171</v>
      </c>
      <c r="P105" s="45" t="s">
        <v>859</v>
      </c>
      <c r="Q105" s="45" t="s">
        <v>1446</v>
      </c>
      <c r="R105" s="45" t="s">
        <v>1985</v>
      </c>
      <c r="S105" s="45" t="s">
        <v>1065</v>
      </c>
      <c r="T105" s="45" t="s">
        <v>54</v>
      </c>
      <c r="U105" s="186" t="s">
        <v>2518</v>
      </c>
      <c r="V105" s="45" t="s">
        <v>1103</v>
      </c>
      <c r="W105" s="45" t="s">
        <v>207</v>
      </c>
      <c r="X105" s="105" t="s">
        <v>560</v>
      </c>
    </row>
    <row r="106" spans="1:24" ht="18" customHeight="1" x14ac:dyDescent="0.35">
      <c r="A106" t="str">
        <f t="shared" ca="1" si="5"/>
        <v>Marché terminé</v>
      </c>
      <c r="B106" s="570" t="str">
        <f t="shared" si="4"/>
        <v>B</v>
      </c>
      <c r="C106" s="571" t="str" cm="1">
        <f t="array" ref="C106">IF(B106="","",_xlfn.IFS(B106="A","📦 Appro. généraux",B106="H","🛡️ Hygiène &amp; Sécurité",B106="B","🏗️ Bâtiments &amp; Travaux",B106="J","🏗️ Bâtiments &amp; Travaux",B106="R","⚙️ Mécanique &amp; Atelier",B106="N","🧪 Chimie &amp; Biologie",B106="G","🧪 Chimie &amp; Biologie",B106="C","📣 Communication &amp; Culture",B106="D","✈️ Déplacements &amp; Logist.",B106="F","✈️ Déplacements &amp; Logist.",B106="E","📋 Études, Conseils &amp; RH",B106="I","💻 Informatique &amp; Audio.",B106="M","🔬 Instruments scient.",B106="O","🔬 Instruments scient.",B106="P","🔬 Instruments scient.",B106="S","🔬 Instruments scient.",B106="T","🔬 Instruments scient.",B106="U","🔬 Instruments scient.",B106="V","🔬 Instruments scient.",B106="W","🔬 Instruments scient.",B106="K","🐁 Expérimentation",B106="Q","🐁 Expérimentation",B106="L","🏥 Santé &amp; Médical",TRUE,"❓ Inconnu"))</f>
        <v>🏗️ Bâtiments &amp; Travaux</v>
      </c>
      <c r="D106" s="45" t="s">
        <v>806</v>
      </c>
      <c r="E106" s="45" t="s">
        <v>102</v>
      </c>
      <c r="F106" s="45" t="s">
        <v>988</v>
      </c>
      <c r="G106" s="45" t="s">
        <v>102</v>
      </c>
      <c r="H106" s="45" t="s">
        <v>988</v>
      </c>
      <c r="I106" s="45" t="s">
        <v>1095</v>
      </c>
      <c r="J106" s="45" t="s">
        <v>853</v>
      </c>
      <c r="K106" s="45" t="s">
        <v>853</v>
      </c>
      <c r="L106" s="104">
        <v>44399</v>
      </c>
      <c r="M106" s="104">
        <v>45838</v>
      </c>
      <c r="N106" s="45" t="s">
        <v>1448</v>
      </c>
      <c r="O106" s="45" t="s">
        <v>1171</v>
      </c>
      <c r="P106" s="45" t="s">
        <v>859</v>
      </c>
      <c r="Q106" s="45" t="s">
        <v>1446</v>
      </c>
      <c r="R106" s="45" t="s">
        <v>1985</v>
      </c>
      <c r="S106" s="45" t="s">
        <v>1065</v>
      </c>
      <c r="T106" s="45" t="s">
        <v>54</v>
      </c>
      <c r="U106" s="170" t="s">
        <v>1870</v>
      </c>
      <c r="V106" s="45" t="s">
        <v>1103</v>
      </c>
      <c r="W106" s="45" t="s">
        <v>207</v>
      </c>
      <c r="X106" s="105" t="s">
        <v>560</v>
      </c>
    </row>
    <row r="107" spans="1:24" ht="18" customHeight="1" x14ac:dyDescent="0.35">
      <c r="A107" t="str">
        <f t="shared" ca="1" si="5"/>
        <v>Marché terminé</v>
      </c>
      <c r="B107" s="570" t="str">
        <f t="shared" si="4"/>
        <v>B</v>
      </c>
      <c r="C107" s="571" t="str" cm="1">
        <f t="array" ref="C107">IF(B107="","",_xlfn.IFS(B107="A","📦 Appro. généraux",B107="H","🛡️ Hygiène &amp; Sécurité",B107="B","🏗️ Bâtiments &amp; Travaux",B107="J","🏗️ Bâtiments &amp; Travaux",B107="R","⚙️ Mécanique &amp; Atelier",B107="N","🧪 Chimie &amp; Biologie",B107="G","🧪 Chimie &amp; Biologie",B107="C","📣 Communication &amp; Culture",B107="D","✈️ Déplacements &amp; Logist.",B107="F","✈️ Déplacements &amp; Logist.",B107="E","📋 Études, Conseils &amp; RH",B107="I","💻 Informatique &amp; Audio.",B107="M","🔬 Instruments scient.",B107="O","🔬 Instruments scient.",B107="P","🔬 Instruments scient.",B107="S","🔬 Instruments scient.",B107="T","🔬 Instruments scient.",B107="U","🔬 Instruments scient.",B107="V","🔬 Instruments scient.",B107="W","🔬 Instruments scient.",B107="K","🐁 Expérimentation",B107="Q","🐁 Expérimentation",B107="L","🏥 Santé &amp; Médical",TRUE,"❓ Inconnu"))</f>
        <v>🏗️ Bâtiments &amp; Travaux</v>
      </c>
      <c r="D107" s="45" t="s">
        <v>806</v>
      </c>
      <c r="E107" s="45" t="s">
        <v>103</v>
      </c>
      <c r="F107" s="45" t="s">
        <v>1006</v>
      </c>
      <c r="G107" s="45" t="s">
        <v>103</v>
      </c>
      <c r="H107" s="45" t="s">
        <v>1006</v>
      </c>
      <c r="I107" s="45" t="s">
        <v>1095</v>
      </c>
      <c r="J107" s="45" t="s">
        <v>853</v>
      </c>
      <c r="K107" s="45" t="s">
        <v>853</v>
      </c>
      <c r="L107" s="104">
        <v>44399</v>
      </c>
      <c r="M107" s="104">
        <v>45838</v>
      </c>
      <c r="N107" s="45" t="s">
        <v>1449</v>
      </c>
      <c r="O107" s="45" t="s">
        <v>1450</v>
      </c>
      <c r="P107" s="45" t="s">
        <v>859</v>
      </c>
      <c r="Q107" s="45" t="s">
        <v>1451</v>
      </c>
      <c r="R107" s="45" t="s">
        <v>1986</v>
      </c>
      <c r="S107" s="45" t="s">
        <v>1066</v>
      </c>
      <c r="T107" s="45" t="s">
        <v>54</v>
      </c>
      <c r="U107" s="170" t="s">
        <v>1870</v>
      </c>
      <c r="V107" s="45" t="s">
        <v>1103</v>
      </c>
      <c r="W107" s="45" t="s">
        <v>201</v>
      </c>
      <c r="X107" s="105" t="s">
        <v>556</v>
      </c>
    </row>
    <row r="108" spans="1:24" ht="18" customHeight="1" x14ac:dyDescent="0.35">
      <c r="A108" t="str">
        <f t="shared" ca="1" si="5"/>
        <v>Marché terminé</v>
      </c>
      <c r="B108" s="570" t="str">
        <f t="shared" si="4"/>
        <v>B</v>
      </c>
      <c r="C108" s="571" t="str" cm="1">
        <f t="array" ref="C108">IF(B108="","",_xlfn.IFS(B108="A","📦 Appro. généraux",B108="H","🛡️ Hygiène &amp; Sécurité",B108="B","🏗️ Bâtiments &amp; Travaux",B108="J","🏗️ Bâtiments &amp; Travaux",B108="R","⚙️ Mécanique &amp; Atelier",B108="N","🧪 Chimie &amp; Biologie",B108="G","🧪 Chimie &amp; Biologie",B108="C","📣 Communication &amp; Culture",B108="D","✈️ Déplacements &amp; Logist.",B108="F","✈️ Déplacements &amp; Logist.",B108="E","📋 Études, Conseils &amp; RH",B108="I","💻 Informatique &amp; Audio.",B108="M","🔬 Instruments scient.",B108="O","🔬 Instruments scient.",B108="P","🔬 Instruments scient.",B108="S","🔬 Instruments scient.",B108="T","🔬 Instruments scient.",B108="U","🔬 Instruments scient.",B108="V","🔬 Instruments scient.",B108="W","🔬 Instruments scient.",B108="K","🐁 Expérimentation",B108="Q","🐁 Expérimentation",B108="L","🏥 Santé &amp; Médical",TRUE,"❓ Inconnu"))</f>
        <v>🏗️ Bâtiments &amp; Travaux</v>
      </c>
      <c r="D108" s="45" t="s">
        <v>806</v>
      </c>
      <c r="E108" s="45" t="s">
        <v>104</v>
      </c>
      <c r="F108" s="45" t="s">
        <v>1105</v>
      </c>
      <c r="G108" s="45" t="s">
        <v>104</v>
      </c>
      <c r="H108" s="45" t="s">
        <v>1105</v>
      </c>
      <c r="I108" s="45" t="s">
        <v>1096</v>
      </c>
      <c r="J108" s="45" t="s">
        <v>855</v>
      </c>
      <c r="K108" s="45" t="s">
        <v>858</v>
      </c>
      <c r="L108" s="104">
        <v>44433</v>
      </c>
      <c r="M108" s="104">
        <v>45893</v>
      </c>
      <c r="N108" s="45" t="s">
        <v>1452</v>
      </c>
      <c r="O108" s="45" t="s">
        <v>1155</v>
      </c>
      <c r="P108" s="45" t="s">
        <v>859</v>
      </c>
      <c r="Q108" s="45" t="s">
        <v>1453</v>
      </c>
      <c r="R108" s="45" t="s">
        <v>1987</v>
      </c>
      <c r="S108" s="45" t="s">
        <v>712</v>
      </c>
      <c r="T108" s="45" t="s">
        <v>54</v>
      </c>
      <c r="U108" s="169" t="s">
        <v>1881</v>
      </c>
      <c r="V108" s="45" t="s">
        <v>1103</v>
      </c>
      <c r="W108" s="45" t="s">
        <v>208</v>
      </c>
      <c r="X108" s="105" t="s">
        <v>561</v>
      </c>
    </row>
    <row r="109" spans="1:24" ht="18" customHeight="1" x14ac:dyDescent="0.35">
      <c r="A109" t="str">
        <f t="shared" ca="1" si="5"/>
        <v>Marché terminé</v>
      </c>
      <c r="B109" s="570" t="str">
        <f t="shared" si="4"/>
        <v>B</v>
      </c>
      <c r="C109" s="571" t="str" cm="1">
        <f t="array" ref="C109">IF(B109="","",_xlfn.IFS(B109="A","📦 Appro. généraux",B109="H","🛡️ Hygiène &amp; Sécurité",B109="B","🏗️ Bâtiments &amp; Travaux",B109="J","🏗️ Bâtiments &amp; Travaux",B109="R","⚙️ Mécanique &amp; Atelier",B109="N","🧪 Chimie &amp; Biologie",B109="G","🧪 Chimie &amp; Biologie",B109="C","📣 Communication &amp; Culture",B109="D","✈️ Déplacements &amp; Logist.",B109="F","✈️ Déplacements &amp; Logist.",B109="E","📋 Études, Conseils &amp; RH",B109="I","💻 Informatique &amp; Audio.",B109="M","🔬 Instruments scient.",B109="O","🔬 Instruments scient.",B109="P","🔬 Instruments scient.",B109="S","🔬 Instruments scient.",B109="T","🔬 Instruments scient.",B109="U","🔬 Instruments scient.",B109="V","🔬 Instruments scient.",B109="W","🔬 Instruments scient.",B109="K","🐁 Expérimentation",B109="Q","🐁 Expérimentation",B109="L","🏥 Santé &amp; Médical",TRUE,"❓ Inconnu"))</f>
        <v>🏗️ Bâtiments &amp; Travaux</v>
      </c>
      <c r="D109" s="45" t="s">
        <v>806</v>
      </c>
      <c r="E109" s="45" t="s">
        <v>105</v>
      </c>
      <c r="F109" s="45" t="s">
        <v>989</v>
      </c>
      <c r="G109" s="45" t="s">
        <v>105</v>
      </c>
      <c r="H109" s="45" t="s">
        <v>989</v>
      </c>
      <c r="I109" s="45" t="s">
        <v>853</v>
      </c>
      <c r="J109" s="45" t="s">
        <v>853</v>
      </c>
      <c r="K109" s="45" t="s">
        <v>853</v>
      </c>
      <c r="L109" s="104">
        <v>44440</v>
      </c>
      <c r="M109" s="104">
        <v>45900</v>
      </c>
      <c r="N109" s="45" t="s">
        <v>1454</v>
      </c>
      <c r="O109" s="45" t="s">
        <v>1455</v>
      </c>
      <c r="P109" s="45" t="s">
        <v>801</v>
      </c>
      <c r="Q109" s="45" t="s">
        <v>1456</v>
      </c>
      <c r="R109" s="45" t="s">
        <v>1988</v>
      </c>
      <c r="S109" s="45" t="s">
        <v>713</v>
      </c>
      <c r="T109" s="45" t="s">
        <v>54</v>
      </c>
      <c r="U109" s="169" t="s">
        <v>2256</v>
      </c>
      <c r="V109" s="45" t="s">
        <v>1103</v>
      </c>
      <c r="W109" s="45" t="s">
        <v>193</v>
      </c>
      <c r="X109" s="105" t="s">
        <v>552</v>
      </c>
    </row>
    <row r="110" spans="1:24" ht="18" customHeight="1" x14ac:dyDescent="0.35">
      <c r="A110" t="str">
        <f t="shared" ca="1" si="5"/>
        <v>Marché terminé</v>
      </c>
      <c r="B110" s="570" t="str">
        <f t="shared" si="4"/>
        <v>B</v>
      </c>
      <c r="C110" s="571" t="str" cm="1">
        <f t="array" ref="C110">IF(B110="","",_xlfn.IFS(B110="A","📦 Appro. généraux",B110="H","🛡️ Hygiène &amp; Sécurité",B110="B","🏗️ Bâtiments &amp; Travaux",B110="J","🏗️ Bâtiments &amp; Travaux",B110="R","⚙️ Mécanique &amp; Atelier",B110="N","🧪 Chimie &amp; Biologie",B110="G","🧪 Chimie &amp; Biologie",B110="C","📣 Communication &amp; Culture",B110="D","✈️ Déplacements &amp; Logist.",B110="F","✈️ Déplacements &amp; Logist.",B110="E","📋 Études, Conseils &amp; RH",B110="I","💻 Informatique &amp; Audio.",B110="M","🔬 Instruments scient.",B110="O","🔬 Instruments scient.",B110="P","🔬 Instruments scient.",B110="S","🔬 Instruments scient.",B110="T","🔬 Instruments scient.",B110="U","🔬 Instruments scient.",B110="V","🔬 Instruments scient.",B110="W","🔬 Instruments scient.",B110="K","🐁 Expérimentation",B110="Q","🐁 Expérimentation",B110="L","🏥 Santé &amp; Médical",TRUE,"❓ Inconnu"))</f>
        <v>🏗️ Bâtiments &amp; Travaux</v>
      </c>
      <c r="D110" s="45" t="s">
        <v>806</v>
      </c>
      <c r="E110" s="45" t="s">
        <v>106</v>
      </c>
      <c r="F110" s="45" t="s">
        <v>765</v>
      </c>
      <c r="G110" s="45" t="s">
        <v>106</v>
      </c>
      <c r="H110" s="45" t="s">
        <v>765</v>
      </c>
      <c r="I110" s="45" t="s">
        <v>1095</v>
      </c>
      <c r="J110" s="45" t="s">
        <v>2176</v>
      </c>
      <c r="K110" s="45" t="s">
        <v>2176</v>
      </c>
      <c r="L110" s="104"/>
      <c r="M110" s="104">
        <v>45838</v>
      </c>
      <c r="N110" s="45" t="s">
        <v>1457</v>
      </c>
      <c r="O110" s="45" t="s">
        <v>1183</v>
      </c>
      <c r="P110" s="45" t="s">
        <v>859</v>
      </c>
      <c r="Q110" s="45" t="s">
        <v>1458</v>
      </c>
      <c r="R110" s="45" t="s">
        <v>1989</v>
      </c>
      <c r="S110" s="45" t="s">
        <v>2193</v>
      </c>
      <c r="T110" s="45" t="s">
        <v>54</v>
      </c>
      <c r="U110" s="186" t="s">
        <v>2519</v>
      </c>
      <c r="V110" s="45" t="s">
        <v>1103</v>
      </c>
      <c r="W110" s="45" t="s">
        <v>203</v>
      </c>
      <c r="X110" s="105" t="s">
        <v>558</v>
      </c>
    </row>
    <row r="111" spans="1:24" ht="18" customHeight="1" x14ac:dyDescent="0.35">
      <c r="A111" t="str">
        <f t="shared" ca="1" si="5"/>
        <v>Marché terminé</v>
      </c>
      <c r="B111" s="570" t="str">
        <f t="shared" si="4"/>
        <v>B</v>
      </c>
      <c r="C111" s="571" t="str" cm="1">
        <f t="array" ref="C111">IF(B111="","",_xlfn.IFS(B111="A","📦 Appro. généraux",B111="H","🛡️ Hygiène &amp; Sécurité",B111="B","🏗️ Bâtiments &amp; Travaux",B111="J","🏗️ Bâtiments &amp; Travaux",B111="R","⚙️ Mécanique &amp; Atelier",B111="N","🧪 Chimie &amp; Biologie",B111="G","🧪 Chimie &amp; Biologie",B111="C","📣 Communication &amp; Culture",B111="D","✈️ Déplacements &amp; Logist.",B111="F","✈️ Déplacements &amp; Logist.",B111="E","📋 Études, Conseils &amp; RH",B111="I","💻 Informatique &amp; Audio.",B111="M","🔬 Instruments scient.",B111="O","🔬 Instruments scient.",B111="P","🔬 Instruments scient.",B111="S","🔬 Instruments scient.",B111="T","🔬 Instruments scient.",B111="U","🔬 Instruments scient.",B111="V","🔬 Instruments scient.",B111="W","🔬 Instruments scient.",B111="K","🐁 Expérimentation",B111="Q","🐁 Expérimentation",B111="L","🏥 Santé &amp; Médical",TRUE,"❓ Inconnu"))</f>
        <v>🏗️ Bâtiments &amp; Travaux</v>
      </c>
      <c r="D111" s="45" t="s">
        <v>806</v>
      </c>
      <c r="E111" s="45" t="s">
        <v>107</v>
      </c>
      <c r="F111" s="45" t="s">
        <v>1838</v>
      </c>
      <c r="G111" s="45" t="s">
        <v>107</v>
      </c>
      <c r="H111" s="45" t="s">
        <v>1838</v>
      </c>
      <c r="I111" s="45" t="s">
        <v>853</v>
      </c>
      <c r="J111" s="45" t="s">
        <v>853</v>
      </c>
      <c r="K111" s="45" t="s">
        <v>853</v>
      </c>
      <c r="L111" s="104">
        <v>44525</v>
      </c>
      <c r="M111" s="104">
        <v>45961</v>
      </c>
      <c r="N111" s="45" t="s">
        <v>1459</v>
      </c>
      <c r="O111" s="45" t="s">
        <v>1155</v>
      </c>
      <c r="P111" s="45" t="s">
        <v>859</v>
      </c>
      <c r="Q111" s="45" t="s">
        <v>1460</v>
      </c>
      <c r="R111" s="45" t="s">
        <v>1990</v>
      </c>
      <c r="S111" s="45" t="s">
        <v>2194</v>
      </c>
      <c r="T111" s="45" t="s">
        <v>54</v>
      </c>
      <c r="U111" s="186" t="s">
        <v>2559</v>
      </c>
      <c r="V111" s="45" t="s">
        <v>1103</v>
      </c>
      <c r="W111" s="45" t="s">
        <v>190</v>
      </c>
      <c r="X111" s="105" t="s">
        <v>550</v>
      </c>
    </row>
    <row r="112" spans="1:24" ht="18" customHeight="1" x14ac:dyDescent="0.35">
      <c r="A112" t="str">
        <f t="shared" ca="1" si="5"/>
        <v>Marché terminé</v>
      </c>
      <c r="B112" s="570" t="str">
        <f t="shared" si="4"/>
        <v>B</v>
      </c>
      <c r="C112" s="571" t="str" cm="1">
        <f t="array" ref="C112">IF(B112="","",_xlfn.IFS(B112="A","📦 Appro. généraux",B112="H","🛡️ Hygiène &amp; Sécurité",B112="B","🏗️ Bâtiments &amp; Travaux",B112="J","🏗️ Bâtiments &amp; Travaux",B112="R","⚙️ Mécanique &amp; Atelier",B112="N","🧪 Chimie &amp; Biologie",B112="G","🧪 Chimie &amp; Biologie",B112="C","📣 Communication &amp; Culture",B112="D","✈️ Déplacements &amp; Logist.",B112="F","✈️ Déplacements &amp; Logist.",B112="E","📋 Études, Conseils &amp; RH",B112="I","💻 Informatique &amp; Audio.",B112="M","🔬 Instruments scient.",B112="O","🔬 Instruments scient.",B112="P","🔬 Instruments scient.",B112="S","🔬 Instruments scient.",B112="T","🔬 Instruments scient.",B112="U","🔬 Instruments scient.",B112="V","🔬 Instruments scient.",B112="W","🔬 Instruments scient.",B112="K","🐁 Expérimentation",B112="Q","🐁 Expérimentation",B112="L","🏥 Santé &amp; Médical",TRUE,"❓ Inconnu"))</f>
        <v>🏗️ Bâtiments &amp; Travaux</v>
      </c>
      <c r="D112" s="45" t="s">
        <v>806</v>
      </c>
      <c r="E112" s="45" t="s">
        <v>108</v>
      </c>
      <c r="F112" s="45" t="s">
        <v>1830</v>
      </c>
      <c r="G112" s="45" t="s">
        <v>108</v>
      </c>
      <c r="H112" s="45" t="s">
        <v>1830</v>
      </c>
      <c r="I112" s="45" t="s">
        <v>1095</v>
      </c>
      <c r="J112" s="45" t="s">
        <v>798</v>
      </c>
      <c r="K112" s="45" t="s">
        <v>2175</v>
      </c>
      <c r="L112" s="104">
        <v>44547</v>
      </c>
      <c r="M112" s="104">
        <v>45838</v>
      </c>
      <c r="N112" s="45" t="s">
        <v>1461</v>
      </c>
      <c r="O112" s="45" t="s">
        <v>1180</v>
      </c>
      <c r="P112" s="45" t="s">
        <v>859</v>
      </c>
      <c r="Q112" s="45" t="s">
        <v>1462</v>
      </c>
      <c r="R112" s="45" t="s">
        <v>1991</v>
      </c>
      <c r="S112" s="45" t="s">
        <v>714</v>
      </c>
      <c r="T112" s="45" t="s">
        <v>54</v>
      </c>
      <c r="U112" s="187" t="s">
        <v>2519</v>
      </c>
      <c r="V112" s="45" t="s">
        <v>1103</v>
      </c>
      <c r="W112" s="45" t="s">
        <v>203</v>
      </c>
      <c r="X112" s="105" t="s">
        <v>558</v>
      </c>
    </row>
    <row r="113" spans="1:24" ht="18" customHeight="1" x14ac:dyDescent="0.35">
      <c r="A113" t="str">
        <f t="shared" ca="1" si="5"/>
        <v>Marché terminé</v>
      </c>
      <c r="B113" s="570" t="str">
        <f t="shared" si="4"/>
        <v>B</v>
      </c>
      <c r="C113" s="571" t="str" cm="1">
        <f t="array" ref="C113">IF(B113="","",_xlfn.IFS(B113="A","📦 Appro. généraux",B113="H","🛡️ Hygiène &amp; Sécurité",B113="B","🏗️ Bâtiments &amp; Travaux",B113="J","🏗️ Bâtiments &amp; Travaux",B113="R","⚙️ Mécanique &amp; Atelier",B113="N","🧪 Chimie &amp; Biologie",B113="G","🧪 Chimie &amp; Biologie",B113="C","📣 Communication &amp; Culture",B113="D","✈️ Déplacements &amp; Logist.",B113="F","✈️ Déplacements &amp; Logist.",B113="E","📋 Études, Conseils &amp; RH",B113="I","💻 Informatique &amp; Audio.",B113="M","🔬 Instruments scient.",B113="O","🔬 Instruments scient.",B113="P","🔬 Instruments scient.",B113="S","🔬 Instruments scient.",B113="T","🔬 Instruments scient.",B113="U","🔬 Instruments scient.",B113="V","🔬 Instruments scient.",B113="W","🔬 Instruments scient.",B113="K","🐁 Expérimentation",B113="Q","🐁 Expérimentation",B113="L","🏥 Santé &amp; Médical",TRUE,"❓ Inconnu"))</f>
        <v>🏗️ Bâtiments &amp; Travaux</v>
      </c>
      <c r="D113" s="45" t="s">
        <v>806</v>
      </c>
      <c r="E113" s="45" t="s">
        <v>109</v>
      </c>
      <c r="F113" s="45" t="s">
        <v>1007</v>
      </c>
      <c r="G113" s="45" t="s">
        <v>109</v>
      </c>
      <c r="H113" s="45" t="s">
        <v>1007</v>
      </c>
      <c r="I113" s="45" t="s">
        <v>1095</v>
      </c>
      <c r="J113" s="45" t="s">
        <v>2176</v>
      </c>
      <c r="K113" s="45" t="s">
        <v>2176</v>
      </c>
      <c r="L113" s="104">
        <v>44488</v>
      </c>
      <c r="M113" s="104">
        <v>45930</v>
      </c>
      <c r="N113" s="45" t="s">
        <v>1463</v>
      </c>
      <c r="O113" s="45" t="s">
        <v>1180</v>
      </c>
      <c r="P113" s="45" t="s">
        <v>859</v>
      </c>
      <c r="Q113" s="45" t="s">
        <v>1462</v>
      </c>
      <c r="R113" s="45" t="s">
        <v>1991</v>
      </c>
      <c r="S113" s="45" t="s">
        <v>714</v>
      </c>
      <c r="T113" s="45" t="s">
        <v>54</v>
      </c>
      <c r="U113" s="170" t="s">
        <v>1839</v>
      </c>
      <c r="V113" s="45" t="s">
        <v>1103</v>
      </c>
      <c r="W113" s="45" t="s">
        <v>203</v>
      </c>
      <c r="X113" s="105" t="s">
        <v>558</v>
      </c>
    </row>
    <row r="114" spans="1:24" ht="18" customHeight="1" x14ac:dyDescent="0.35">
      <c r="A114" t="str">
        <f t="shared" ca="1" si="5"/>
        <v>Marché terminé</v>
      </c>
      <c r="B114" s="570" t="str">
        <f t="shared" si="4"/>
        <v>B</v>
      </c>
      <c r="C114" s="571" t="str" cm="1">
        <f t="array" ref="C114">IF(B114="","",_xlfn.IFS(B114="A","📦 Appro. généraux",B114="H","🛡️ Hygiène &amp; Sécurité",B114="B","🏗️ Bâtiments &amp; Travaux",B114="J","🏗️ Bâtiments &amp; Travaux",B114="R","⚙️ Mécanique &amp; Atelier",B114="N","🧪 Chimie &amp; Biologie",B114="G","🧪 Chimie &amp; Biologie",B114="C","📣 Communication &amp; Culture",B114="D","✈️ Déplacements &amp; Logist.",B114="F","✈️ Déplacements &amp; Logist.",B114="E","📋 Études, Conseils &amp; RH",B114="I","💻 Informatique &amp; Audio.",B114="M","🔬 Instruments scient.",B114="O","🔬 Instruments scient.",B114="P","🔬 Instruments scient.",B114="S","🔬 Instruments scient.",B114="T","🔬 Instruments scient.",B114="U","🔬 Instruments scient.",B114="V","🔬 Instruments scient.",B114="W","🔬 Instruments scient.",B114="K","🐁 Expérimentation",B114="Q","🐁 Expérimentation",B114="L","🏥 Santé &amp; Médical",TRUE,"❓ Inconnu"))</f>
        <v>🏗️ Bâtiments &amp; Travaux</v>
      </c>
      <c r="D114" s="45" t="s">
        <v>806</v>
      </c>
      <c r="E114" s="45" t="s">
        <v>109</v>
      </c>
      <c r="F114" s="45" t="s">
        <v>1007</v>
      </c>
      <c r="G114" s="45" t="s">
        <v>109</v>
      </c>
      <c r="H114" s="45" t="s">
        <v>1007</v>
      </c>
      <c r="I114" s="45" t="s">
        <v>1095</v>
      </c>
      <c r="J114" s="45" t="s">
        <v>2176</v>
      </c>
      <c r="K114" s="45" t="s">
        <v>2176</v>
      </c>
      <c r="L114" s="104">
        <v>44488</v>
      </c>
      <c r="M114" s="104">
        <v>45930</v>
      </c>
      <c r="N114" s="45" t="s">
        <v>1464</v>
      </c>
      <c r="O114" s="45" t="s">
        <v>1180</v>
      </c>
      <c r="P114" s="45" t="s">
        <v>859</v>
      </c>
      <c r="Q114" s="45" t="s">
        <v>1462</v>
      </c>
      <c r="R114" s="45" t="s">
        <v>1991</v>
      </c>
      <c r="S114" s="45" t="s">
        <v>714</v>
      </c>
      <c r="T114" s="45" t="s">
        <v>54</v>
      </c>
      <c r="U114" s="170" t="s">
        <v>1839</v>
      </c>
      <c r="V114" s="45" t="s">
        <v>1103</v>
      </c>
      <c r="W114" s="45" t="s">
        <v>203</v>
      </c>
      <c r="X114" s="105" t="s">
        <v>558</v>
      </c>
    </row>
    <row r="115" spans="1:24" ht="18" customHeight="1" x14ac:dyDescent="0.35">
      <c r="A115" t="str">
        <f t="shared" ca="1" si="5"/>
        <v>Marché terminé</v>
      </c>
      <c r="B115" s="570" t="str">
        <f t="shared" si="4"/>
        <v>B</v>
      </c>
      <c r="C115" s="571" t="str" cm="1">
        <f t="array" ref="C115">IF(B115="","",_xlfn.IFS(B115="A","📦 Appro. généraux",B115="H","🛡️ Hygiène &amp; Sécurité",B115="B","🏗️ Bâtiments &amp; Travaux",B115="J","🏗️ Bâtiments &amp; Travaux",B115="R","⚙️ Mécanique &amp; Atelier",B115="N","🧪 Chimie &amp; Biologie",B115="G","🧪 Chimie &amp; Biologie",B115="C","📣 Communication &amp; Culture",B115="D","✈️ Déplacements &amp; Logist.",B115="F","✈️ Déplacements &amp; Logist.",B115="E","📋 Études, Conseils &amp; RH",B115="I","💻 Informatique &amp; Audio.",B115="M","🔬 Instruments scient.",B115="O","🔬 Instruments scient.",B115="P","🔬 Instruments scient.",B115="S","🔬 Instruments scient.",B115="T","🔬 Instruments scient.",B115="U","🔬 Instruments scient.",B115="V","🔬 Instruments scient.",B115="W","🔬 Instruments scient.",B115="K","🐁 Expérimentation",B115="Q","🐁 Expérimentation",B115="L","🏥 Santé &amp; Médical",TRUE,"❓ Inconnu"))</f>
        <v>🏗️ Bâtiments &amp; Travaux</v>
      </c>
      <c r="D115" s="45" t="s">
        <v>806</v>
      </c>
      <c r="E115" s="45" t="s">
        <v>109</v>
      </c>
      <c r="F115" s="45" t="s">
        <v>1007</v>
      </c>
      <c r="G115" s="45" t="s">
        <v>109</v>
      </c>
      <c r="H115" s="45" t="s">
        <v>1007</v>
      </c>
      <c r="I115" s="45" t="s">
        <v>1095</v>
      </c>
      <c r="J115" s="45" t="s">
        <v>2176</v>
      </c>
      <c r="K115" s="45" t="s">
        <v>2176</v>
      </c>
      <c r="L115" s="104">
        <v>44488</v>
      </c>
      <c r="M115" s="104">
        <v>45930</v>
      </c>
      <c r="N115" s="45" t="s">
        <v>1465</v>
      </c>
      <c r="O115" s="45" t="s">
        <v>1180</v>
      </c>
      <c r="P115" s="45" t="s">
        <v>859</v>
      </c>
      <c r="Q115" s="45" t="s">
        <v>1462</v>
      </c>
      <c r="R115" s="45" t="s">
        <v>1991</v>
      </c>
      <c r="S115" s="45" t="s">
        <v>714</v>
      </c>
      <c r="T115" s="45" t="s">
        <v>54</v>
      </c>
      <c r="U115" s="170" t="s">
        <v>1839</v>
      </c>
      <c r="V115" s="45" t="s">
        <v>1103</v>
      </c>
      <c r="W115" s="45" t="s">
        <v>203</v>
      </c>
      <c r="X115" s="105" t="s">
        <v>558</v>
      </c>
    </row>
    <row r="116" spans="1:24" ht="18" customHeight="1" x14ac:dyDescent="0.35">
      <c r="A116" t="str">
        <f t="shared" ca="1" si="5"/>
        <v>Marché terminé</v>
      </c>
      <c r="B116" s="570" t="str">
        <f t="shared" si="4"/>
        <v>B</v>
      </c>
      <c r="C116" s="571" t="str" cm="1">
        <f t="array" ref="C116">IF(B116="","",_xlfn.IFS(B116="A","📦 Appro. généraux",B116="H","🛡️ Hygiène &amp; Sécurité",B116="B","🏗️ Bâtiments &amp; Travaux",B116="J","🏗️ Bâtiments &amp; Travaux",B116="R","⚙️ Mécanique &amp; Atelier",B116="N","🧪 Chimie &amp; Biologie",B116="G","🧪 Chimie &amp; Biologie",B116="C","📣 Communication &amp; Culture",B116="D","✈️ Déplacements &amp; Logist.",B116="F","✈️ Déplacements &amp; Logist.",B116="E","📋 Études, Conseils &amp; RH",B116="I","💻 Informatique &amp; Audio.",B116="M","🔬 Instruments scient.",B116="O","🔬 Instruments scient.",B116="P","🔬 Instruments scient.",B116="S","🔬 Instruments scient.",B116="T","🔬 Instruments scient.",B116="U","🔬 Instruments scient.",B116="V","🔬 Instruments scient.",B116="W","🔬 Instruments scient.",B116="K","🐁 Expérimentation",B116="Q","🐁 Expérimentation",B116="L","🏥 Santé &amp; Médical",TRUE,"❓ Inconnu"))</f>
        <v>🏗️ Bâtiments &amp; Travaux</v>
      </c>
      <c r="D116" s="45" t="s">
        <v>806</v>
      </c>
      <c r="E116" s="45" t="s">
        <v>110</v>
      </c>
      <c r="F116" s="45" t="s">
        <v>1008</v>
      </c>
      <c r="G116" s="45" t="s">
        <v>110</v>
      </c>
      <c r="H116" s="45" t="s">
        <v>1008</v>
      </c>
      <c r="I116" s="45" t="s">
        <v>1095</v>
      </c>
      <c r="J116" s="45" t="s">
        <v>2176</v>
      </c>
      <c r="K116" s="45" t="s">
        <v>2176</v>
      </c>
      <c r="L116" s="104">
        <v>44539</v>
      </c>
      <c r="M116" s="104">
        <v>46001</v>
      </c>
      <c r="N116" s="45" t="s">
        <v>1466</v>
      </c>
      <c r="O116" s="45" t="s">
        <v>1107</v>
      </c>
      <c r="P116" s="45" t="s">
        <v>800</v>
      </c>
      <c r="Q116" s="45" t="s">
        <v>1467</v>
      </c>
      <c r="R116" s="45" t="s">
        <v>1992</v>
      </c>
      <c r="S116" s="45" t="s">
        <v>2185</v>
      </c>
      <c r="T116" s="45" t="s">
        <v>54</v>
      </c>
      <c r="U116" s="170" t="s">
        <v>1840</v>
      </c>
      <c r="V116" s="45" t="s">
        <v>1103</v>
      </c>
      <c r="W116" s="45" t="s">
        <v>209</v>
      </c>
      <c r="X116" s="105" t="s">
        <v>562</v>
      </c>
    </row>
    <row r="117" spans="1:24" ht="18" customHeight="1" x14ac:dyDescent="0.35">
      <c r="A117" t="str">
        <f t="shared" ca="1" si="5"/>
        <v>Marché terminé</v>
      </c>
      <c r="B117" s="570" t="str">
        <f t="shared" si="4"/>
        <v>B</v>
      </c>
      <c r="C117" s="571" t="str" cm="1">
        <f t="array" ref="C117">IF(B117="","",_xlfn.IFS(B117="A","📦 Appro. généraux",B117="H","🛡️ Hygiène &amp; Sécurité",B117="B","🏗️ Bâtiments &amp; Travaux",B117="J","🏗️ Bâtiments &amp; Travaux",B117="R","⚙️ Mécanique &amp; Atelier",B117="N","🧪 Chimie &amp; Biologie",B117="G","🧪 Chimie &amp; Biologie",B117="C","📣 Communication &amp; Culture",B117="D","✈️ Déplacements &amp; Logist.",B117="F","✈️ Déplacements &amp; Logist.",B117="E","📋 Études, Conseils &amp; RH",B117="I","💻 Informatique &amp; Audio.",B117="M","🔬 Instruments scient.",B117="O","🔬 Instruments scient.",B117="P","🔬 Instruments scient.",B117="S","🔬 Instruments scient.",B117="T","🔬 Instruments scient.",B117="U","🔬 Instruments scient.",B117="V","🔬 Instruments scient.",B117="W","🔬 Instruments scient.",B117="K","🐁 Expérimentation",B117="Q","🐁 Expérimentation",B117="L","🏥 Santé &amp; Médical",TRUE,"❓ Inconnu"))</f>
        <v>🏗️ Bâtiments &amp; Travaux</v>
      </c>
      <c r="D117" s="45" t="s">
        <v>806</v>
      </c>
      <c r="E117" s="45" t="s">
        <v>110</v>
      </c>
      <c r="F117" s="45" t="s">
        <v>1008</v>
      </c>
      <c r="G117" s="45" t="s">
        <v>110</v>
      </c>
      <c r="H117" s="45" t="s">
        <v>1008</v>
      </c>
      <c r="I117" s="45" t="s">
        <v>1095</v>
      </c>
      <c r="J117" s="45" t="s">
        <v>2176</v>
      </c>
      <c r="K117" s="45" t="s">
        <v>2176</v>
      </c>
      <c r="L117" s="104">
        <v>44539</v>
      </c>
      <c r="M117" s="104">
        <v>46001</v>
      </c>
      <c r="N117" s="45" t="s">
        <v>1468</v>
      </c>
      <c r="O117" s="45" t="s">
        <v>1469</v>
      </c>
      <c r="P117" s="45" t="s">
        <v>800</v>
      </c>
      <c r="Q117" s="45" t="s">
        <v>1467</v>
      </c>
      <c r="R117" s="45" t="s">
        <v>1992</v>
      </c>
      <c r="S117" s="45" t="s">
        <v>2185</v>
      </c>
      <c r="T117" s="45" t="s">
        <v>54</v>
      </c>
      <c r="U117" s="170" t="s">
        <v>1840</v>
      </c>
      <c r="V117" s="45" t="s">
        <v>1103</v>
      </c>
      <c r="W117" s="45" t="s">
        <v>209</v>
      </c>
      <c r="X117" s="105" t="s">
        <v>562</v>
      </c>
    </row>
    <row r="118" spans="1:24" ht="18" customHeight="1" x14ac:dyDescent="0.35">
      <c r="A118" t="str">
        <f t="shared" ca="1" si="5"/>
        <v>Marché terminé</v>
      </c>
      <c r="B118" s="570" t="str">
        <f t="shared" si="4"/>
        <v>B</v>
      </c>
      <c r="C118" s="571" t="str" cm="1">
        <f t="array" ref="C118">IF(B118="","",_xlfn.IFS(B118="A","📦 Appro. généraux",B118="H","🛡️ Hygiène &amp; Sécurité",B118="B","🏗️ Bâtiments &amp; Travaux",B118="J","🏗️ Bâtiments &amp; Travaux",B118="R","⚙️ Mécanique &amp; Atelier",B118="N","🧪 Chimie &amp; Biologie",B118="G","🧪 Chimie &amp; Biologie",B118="C","📣 Communication &amp; Culture",B118="D","✈️ Déplacements &amp; Logist.",B118="F","✈️ Déplacements &amp; Logist.",B118="E","📋 Études, Conseils &amp; RH",B118="I","💻 Informatique &amp; Audio.",B118="M","🔬 Instruments scient.",B118="O","🔬 Instruments scient.",B118="P","🔬 Instruments scient.",B118="S","🔬 Instruments scient.",B118="T","🔬 Instruments scient.",B118="U","🔬 Instruments scient.",B118="V","🔬 Instruments scient.",B118="W","🔬 Instruments scient.",B118="K","🐁 Expérimentation",B118="Q","🐁 Expérimentation",B118="L","🏥 Santé &amp; Médical",TRUE,"❓ Inconnu"))</f>
        <v>🏗️ Bâtiments &amp; Travaux</v>
      </c>
      <c r="D118" s="45" t="s">
        <v>806</v>
      </c>
      <c r="E118" s="45" t="s">
        <v>110</v>
      </c>
      <c r="F118" s="45" t="s">
        <v>1008</v>
      </c>
      <c r="G118" s="45" t="s">
        <v>110</v>
      </c>
      <c r="H118" s="45" t="s">
        <v>1008</v>
      </c>
      <c r="I118" s="45" t="s">
        <v>1095</v>
      </c>
      <c r="J118" s="45" t="s">
        <v>2176</v>
      </c>
      <c r="K118" s="45" t="s">
        <v>2176</v>
      </c>
      <c r="L118" s="104">
        <v>44539</v>
      </c>
      <c r="M118" s="104">
        <v>46001</v>
      </c>
      <c r="N118" s="45" t="s">
        <v>1470</v>
      </c>
      <c r="O118" s="45" t="s">
        <v>1107</v>
      </c>
      <c r="P118" s="45" t="s">
        <v>800</v>
      </c>
      <c r="Q118" s="45" t="s">
        <v>1467</v>
      </c>
      <c r="R118" s="45" t="s">
        <v>1992</v>
      </c>
      <c r="S118" s="45" t="s">
        <v>2185</v>
      </c>
      <c r="T118" s="45" t="s">
        <v>54</v>
      </c>
      <c r="U118" s="170" t="s">
        <v>1840</v>
      </c>
      <c r="V118" s="45" t="s">
        <v>1103</v>
      </c>
      <c r="W118" s="45" t="s">
        <v>209</v>
      </c>
      <c r="X118" s="105" t="s">
        <v>562</v>
      </c>
    </row>
    <row r="119" spans="1:24" ht="18" customHeight="1" x14ac:dyDescent="0.35">
      <c r="A119" t="str">
        <f t="shared" ca="1" si="5"/>
        <v>Marché terminé</v>
      </c>
      <c r="B119" s="570" t="str">
        <f t="shared" si="4"/>
        <v>B</v>
      </c>
      <c r="C119" s="571" t="str" cm="1">
        <f t="array" ref="C119">IF(B119="","",_xlfn.IFS(B119="A","📦 Appro. généraux",B119="H","🛡️ Hygiène &amp; Sécurité",B119="B","🏗️ Bâtiments &amp; Travaux",B119="J","🏗️ Bâtiments &amp; Travaux",B119="R","⚙️ Mécanique &amp; Atelier",B119="N","🧪 Chimie &amp; Biologie",B119="G","🧪 Chimie &amp; Biologie",B119="C","📣 Communication &amp; Culture",B119="D","✈️ Déplacements &amp; Logist.",B119="F","✈️ Déplacements &amp; Logist.",B119="E","📋 Études, Conseils &amp; RH",B119="I","💻 Informatique &amp; Audio.",B119="M","🔬 Instruments scient.",B119="O","🔬 Instruments scient.",B119="P","🔬 Instruments scient.",B119="S","🔬 Instruments scient.",B119="T","🔬 Instruments scient.",B119="U","🔬 Instruments scient.",B119="V","🔬 Instruments scient.",B119="W","🔬 Instruments scient.",B119="K","🐁 Expérimentation",B119="Q","🐁 Expérimentation",B119="L","🏥 Santé &amp; Médical",TRUE,"❓ Inconnu"))</f>
        <v>🏗️ Bâtiments &amp; Travaux</v>
      </c>
      <c r="D119" s="45" t="s">
        <v>806</v>
      </c>
      <c r="E119" s="45" t="s">
        <v>110</v>
      </c>
      <c r="F119" s="45" t="s">
        <v>1008</v>
      </c>
      <c r="G119" s="45" t="s">
        <v>110</v>
      </c>
      <c r="H119" s="45" t="s">
        <v>1008</v>
      </c>
      <c r="I119" s="45" t="s">
        <v>1095</v>
      </c>
      <c r="J119" s="45" t="s">
        <v>2176</v>
      </c>
      <c r="K119" s="45" t="s">
        <v>2176</v>
      </c>
      <c r="L119" s="104">
        <v>44539</v>
      </c>
      <c r="M119" s="104">
        <v>46001</v>
      </c>
      <c r="N119" s="45" t="s">
        <v>1471</v>
      </c>
      <c r="O119" s="45" t="s">
        <v>1168</v>
      </c>
      <c r="P119" s="45" t="s">
        <v>800</v>
      </c>
      <c r="Q119" s="45" t="s">
        <v>1467</v>
      </c>
      <c r="R119" s="45" t="s">
        <v>1992</v>
      </c>
      <c r="S119" s="45" t="s">
        <v>2185</v>
      </c>
      <c r="T119" s="45" t="s">
        <v>54</v>
      </c>
      <c r="U119" s="170" t="s">
        <v>1840</v>
      </c>
      <c r="V119" s="45" t="s">
        <v>1103</v>
      </c>
      <c r="W119" s="45" t="s">
        <v>209</v>
      </c>
      <c r="X119" s="105" t="s">
        <v>562</v>
      </c>
    </row>
    <row r="120" spans="1:24" ht="18" customHeight="1" x14ac:dyDescent="0.35">
      <c r="A120" t="str">
        <f t="shared" ca="1" si="5"/>
        <v>Marché terminé</v>
      </c>
      <c r="B120" s="570" t="str">
        <f t="shared" si="4"/>
        <v>B</v>
      </c>
      <c r="C120" s="571" t="str" cm="1">
        <f t="array" ref="C120">IF(B120="","",_xlfn.IFS(B120="A","📦 Appro. généraux",B120="H","🛡️ Hygiène &amp; Sécurité",B120="B","🏗️ Bâtiments &amp; Travaux",B120="J","🏗️ Bâtiments &amp; Travaux",B120="R","⚙️ Mécanique &amp; Atelier",B120="N","🧪 Chimie &amp; Biologie",B120="G","🧪 Chimie &amp; Biologie",B120="C","📣 Communication &amp; Culture",B120="D","✈️ Déplacements &amp; Logist.",B120="F","✈️ Déplacements &amp; Logist.",B120="E","📋 Études, Conseils &amp; RH",B120="I","💻 Informatique &amp; Audio.",B120="M","🔬 Instruments scient.",B120="O","🔬 Instruments scient.",B120="P","🔬 Instruments scient.",B120="S","🔬 Instruments scient.",B120="T","🔬 Instruments scient.",B120="U","🔬 Instruments scient.",B120="V","🔬 Instruments scient.",B120="W","🔬 Instruments scient.",B120="K","🐁 Expérimentation",B120="Q","🐁 Expérimentation",B120="L","🏥 Santé &amp; Médical",TRUE,"❓ Inconnu"))</f>
        <v>🏗️ Bâtiments &amp; Travaux</v>
      </c>
      <c r="D120" s="45" t="s">
        <v>806</v>
      </c>
      <c r="E120" s="45" t="s">
        <v>110</v>
      </c>
      <c r="F120" s="45" t="s">
        <v>1008</v>
      </c>
      <c r="G120" s="45" t="s">
        <v>110</v>
      </c>
      <c r="H120" s="45" t="s">
        <v>1008</v>
      </c>
      <c r="I120" s="45" t="s">
        <v>1095</v>
      </c>
      <c r="J120" s="45" t="s">
        <v>2176</v>
      </c>
      <c r="K120" s="45" t="s">
        <v>2176</v>
      </c>
      <c r="L120" s="104">
        <v>44539</v>
      </c>
      <c r="M120" s="104">
        <v>46001</v>
      </c>
      <c r="N120" s="45" t="s">
        <v>1472</v>
      </c>
      <c r="O120" s="45" t="s">
        <v>1168</v>
      </c>
      <c r="P120" s="45" t="s">
        <v>800</v>
      </c>
      <c r="Q120" s="45" t="s">
        <v>1467</v>
      </c>
      <c r="R120" s="45" t="s">
        <v>1992</v>
      </c>
      <c r="S120" s="45" t="s">
        <v>2185</v>
      </c>
      <c r="T120" s="45" t="s">
        <v>54</v>
      </c>
      <c r="U120" s="170" t="s">
        <v>1840</v>
      </c>
      <c r="V120" s="45" t="s">
        <v>1103</v>
      </c>
      <c r="W120" s="45" t="s">
        <v>209</v>
      </c>
      <c r="X120" s="105" t="s">
        <v>562</v>
      </c>
    </row>
    <row r="121" spans="1:24" ht="18" customHeight="1" x14ac:dyDescent="0.35">
      <c r="A121" t="str">
        <f t="shared" ca="1" si="5"/>
        <v>Marché terminé</v>
      </c>
      <c r="B121" s="570" t="str">
        <f t="shared" si="4"/>
        <v>B</v>
      </c>
      <c r="C121" s="571" t="str" cm="1">
        <f t="array" ref="C121">IF(B121="","",_xlfn.IFS(B121="A","📦 Appro. généraux",B121="H","🛡️ Hygiène &amp; Sécurité",B121="B","🏗️ Bâtiments &amp; Travaux",B121="J","🏗️ Bâtiments &amp; Travaux",B121="R","⚙️ Mécanique &amp; Atelier",B121="N","🧪 Chimie &amp; Biologie",B121="G","🧪 Chimie &amp; Biologie",B121="C","📣 Communication &amp; Culture",B121="D","✈️ Déplacements &amp; Logist.",B121="F","✈️ Déplacements &amp; Logist.",B121="E","📋 Études, Conseils &amp; RH",B121="I","💻 Informatique &amp; Audio.",B121="M","🔬 Instruments scient.",B121="O","🔬 Instruments scient.",B121="P","🔬 Instruments scient.",B121="S","🔬 Instruments scient.",B121="T","🔬 Instruments scient.",B121="U","🔬 Instruments scient.",B121="V","🔬 Instruments scient.",B121="W","🔬 Instruments scient.",B121="K","🐁 Expérimentation",B121="Q","🐁 Expérimentation",B121="L","🏥 Santé &amp; Médical",TRUE,"❓ Inconnu"))</f>
        <v>🏗️ Bâtiments &amp; Travaux</v>
      </c>
      <c r="D121" s="45" t="s">
        <v>806</v>
      </c>
      <c r="E121" s="45" t="s">
        <v>111</v>
      </c>
      <c r="F121" s="45" t="s">
        <v>1828</v>
      </c>
      <c r="G121" s="45" t="s">
        <v>111</v>
      </c>
      <c r="H121" s="45" t="s">
        <v>1828</v>
      </c>
      <c r="I121" s="45" t="s">
        <v>1095</v>
      </c>
      <c r="J121" s="45" t="s">
        <v>2176</v>
      </c>
      <c r="K121" s="45" t="s">
        <v>858</v>
      </c>
      <c r="L121" s="104">
        <v>44649</v>
      </c>
      <c r="M121" s="104">
        <v>46109</v>
      </c>
      <c r="N121" s="45" t="s">
        <v>1473</v>
      </c>
      <c r="O121" s="45" t="s">
        <v>1829</v>
      </c>
      <c r="P121" s="45" t="s">
        <v>859</v>
      </c>
      <c r="Q121" s="45" t="s">
        <v>1474</v>
      </c>
      <c r="R121" s="45" t="s">
        <v>1993</v>
      </c>
      <c r="S121" s="45" t="s">
        <v>2195</v>
      </c>
      <c r="T121" s="45" t="s">
        <v>54</v>
      </c>
      <c r="U121" s="169" t="s">
        <v>2221</v>
      </c>
      <c r="V121" s="45" t="s">
        <v>1103</v>
      </c>
      <c r="W121" s="45" t="s">
        <v>210</v>
      </c>
      <c r="X121" s="105" t="s">
        <v>563</v>
      </c>
    </row>
    <row r="122" spans="1:24" ht="18" customHeight="1" x14ac:dyDescent="0.35">
      <c r="A122" t="str">
        <f t="shared" ca="1" si="5"/>
        <v>Marché terminé</v>
      </c>
      <c r="B122" s="570" t="str">
        <f t="shared" si="4"/>
        <v>B</v>
      </c>
      <c r="C122" s="571" t="str" cm="1">
        <f t="array" ref="C122">IF(B122="","",_xlfn.IFS(B122="A","📦 Appro. généraux",B122="H","🛡️ Hygiène &amp; Sécurité",B122="B","🏗️ Bâtiments &amp; Travaux",B122="J","🏗️ Bâtiments &amp; Travaux",B122="R","⚙️ Mécanique &amp; Atelier",B122="N","🧪 Chimie &amp; Biologie",B122="G","🧪 Chimie &amp; Biologie",B122="C","📣 Communication &amp; Culture",B122="D","✈️ Déplacements &amp; Logist.",B122="F","✈️ Déplacements &amp; Logist.",B122="E","📋 Études, Conseils &amp; RH",B122="I","💻 Informatique &amp; Audio.",B122="M","🔬 Instruments scient.",B122="O","🔬 Instruments scient.",B122="P","🔬 Instruments scient.",B122="S","🔬 Instruments scient.",B122="T","🔬 Instruments scient.",B122="U","🔬 Instruments scient.",B122="V","🔬 Instruments scient.",B122="W","🔬 Instruments scient.",B122="K","🐁 Expérimentation",B122="Q","🐁 Expérimentation",B122="L","🏥 Santé &amp; Médical",TRUE,"❓ Inconnu"))</f>
        <v>🏗️ Bâtiments &amp; Travaux</v>
      </c>
      <c r="D122" s="45" t="s">
        <v>806</v>
      </c>
      <c r="E122" s="45" t="s">
        <v>112</v>
      </c>
      <c r="F122" s="45" t="s">
        <v>1826</v>
      </c>
      <c r="G122" s="45" t="s">
        <v>112</v>
      </c>
      <c r="H122" s="45" t="s">
        <v>1826</v>
      </c>
      <c r="I122" s="45" t="s">
        <v>1096</v>
      </c>
      <c r="J122" s="45" t="s">
        <v>2176</v>
      </c>
      <c r="K122" s="45" t="s">
        <v>2176</v>
      </c>
      <c r="L122" s="104">
        <v>44664</v>
      </c>
      <c r="M122" s="104">
        <v>45169</v>
      </c>
      <c r="N122" s="45" t="s">
        <v>1475</v>
      </c>
      <c r="O122" s="45" t="s">
        <v>1827</v>
      </c>
      <c r="P122" s="45" t="s">
        <v>800</v>
      </c>
      <c r="Q122" s="45" t="s">
        <v>1476</v>
      </c>
      <c r="R122" s="45" t="s">
        <v>1994</v>
      </c>
      <c r="S122" s="45" t="s">
        <v>2196</v>
      </c>
      <c r="T122" s="45" t="s">
        <v>54</v>
      </c>
      <c r="U122" s="186" t="s">
        <v>2560</v>
      </c>
      <c r="V122" s="45" t="s">
        <v>1103</v>
      </c>
      <c r="W122" s="45" t="s">
        <v>177</v>
      </c>
      <c r="X122" s="105" t="s">
        <v>540</v>
      </c>
    </row>
    <row r="123" spans="1:24" ht="18" customHeight="1" x14ac:dyDescent="0.35">
      <c r="A123" t="str">
        <f t="shared" ca="1" si="5"/>
        <v>Marché terminé</v>
      </c>
      <c r="B123" s="570" t="str">
        <f t="shared" si="4"/>
        <v>B</v>
      </c>
      <c r="C123" s="571" t="str" cm="1">
        <f t="array" ref="C123">IF(B123="","",_xlfn.IFS(B123="A","📦 Appro. généraux",B123="H","🛡️ Hygiène &amp; Sécurité",B123="B","🏗️ Bâtiments &amp; Travaux",B123="J","🏗️ Bâtiments &amp; Travaux",B123="R","⚙️ Mécanique &amp; Atelier",B123="N","🧪 Chimie &amp; Biologie",B123="G","🧪 Chimie &amp; Biologie",B123="C","📣 Communication &amp; Culture",B123="D","✈️ Déplacements &amp; Logist.",B123="F","✈️ Déplacements &amp; Logist.",B123="E","📋 Études, Conseils &amp; RH",B123="I","💻 Informatique &amp; Audio.",B123="M","🔬 Instruments scient.",B123="O","🔬 Instruments scient.",B123="P","🔬 Instruments scient.",B123="S","🔬 Instruments scient.",B123="T","🔬 Instruments scient.",B123="U","🔬 Instruments scient.",B123="V","🔬 Instruments scient.",B123="W","🔬 Instruments scient.",B123="K","🐁 Expérimentation",B123="Q","🐁 Expérimentation",B123="L","🏥 Santé &amp; Médical",TRUE,"❓ Inconnu"))</f>
        <v>🏗️ Bâtiments &amp; Travaux</v>
      </c>
      <c r="D123" s="45" t="s">
        <v>806</v>
      </c>
      <c r="E123" s="45" t="s">
        <v>113</v>
      </c>
      <c r="F123" s="45" t="s">
        <v>975</v>
      </c>
      <c r="G123" s="45" t="s">
        <v>113</v>
      </c>
      <c r="H123" s="45" t="s">
        <v>975</v>
      </c>
      <c r="I123" s="45" t="s">
        <v>797</v>
      </c>
      <c r="J123" s="45" t="s">
        <v>798</v>
      </c>
      <c r="K123" s="45" t="s">
        <v>799</v>
      </c>
      <c r="L123" s="104">
        <v>44682</v>
      </c>
      <c r="M123" s="104">
        <v>46142</v>
      </c>
      <c r="N123" s="45" t="s">
        <v>1477</v>
      </c>
      <c r="O123" s="45" t="s">
        <v>1478</v>
      </c>
      <c r="P123" s="45" t="s">
        <v>800</v>
      </c>
      <c r="Q123" s="45" t="s">
        <v>1289</v>
      </c>
      <c r="R123" s="45" t="s">
        <v>1945</v>
      </c>
      <c r="S123" s="45" t="s">
        <v>699</v>
      </c>
      <c r="T123" s="45" t="s">
        <v>54</v>
      </c>
      <c r="U123" s="170" t="s">
        <v>1871</v>
      </c>
      <c r="V123" s="45" t="s">
        <v>1103</v>
      </c>
      <c r="W123" s="45" t="s">
        <v>176</v>
      </c>
      <c r="X123" s="105" t="s">
        <v>540</v>
      </c>
    </row>
    <row r="124" spans="1:24" ht="18" customHeight="1" x14ac:dyDescent="0.35">
      <c r="A124" t="str">
        <f t="shared" ca="1" si="5"/>
        <v>Marché terminé</v>
      </c>
      <c r="B124" s="570" t="str">
        <f t="shared" si="4"/>
        <v>B</v>
      </c>
      <c r="C124" s="571" t="str" cm="1">
        <f t="array" ref="C124">IF(B124="","",_xlfn.IFS(B124="A","📦 Appro. généraux",B124="H","🛡️ Hygiène &amp; Sécurité",B124="B","🏗️ Bâtiments &amp; Travaux",B124="J","🏗️ Bâtiments &amp; Travaux",B124="R","⚙️ Mécanique &amp; Atelier",B124="N","🧪 Chimie &amp; Biologie",B124="G","🧪 Chimie &amp; Biologie",B124="C","📣 Communication &amp; Culture",B124="D","✈️ Déplacements &amp; Logist.",B124="F","✈️ Déplacements &amp; Logist.",B124="E","📋 Études, Conseils &amp; RH",B124="I","💻 Informatique &amp; Audio.",B124="M","🔬 Instruments scient.",B124="O","🔬 Instruments scient.",B124="P","🔬 Instruments scient.",B124="S","🔬 Instruments scient.",B124="T","🔬 Instruments scient.",B124="U","🔬 Instruments scient.",B124="V","🔬 Instruments scient.",B124="W","🔬 Instruments scient.",B124="K","🐁 Expérimentation",B124="Q","🐁 Expérimentation",B124="L","🏥 Santé &amp; Médical",TRUE,"❓ Inconnu"))</f>
        <v>🏗️ Bâtiments &amp; Travaux</v>
      </c>
      <c r="D124" s="45" t="s">
        <v>806</v>
      </c>
      <c r="E124" s="45" t="s">
        <v>113</v>
      </c>
      <c r="F124" s="45" t="s">
        <v>975</v>
      </c>
      <c r="G124" s="45" t="s">
        <v>113</v>
      </c>
      <c r="H124" s="45" t="s">
        <v>975</v>
      </c>
      <c r="I124" s="45" t="s">
        <v>797</v>
      </c>
      <c r="J124" s="45" t="s">
        <v>798</v>
      </c>
      <c r="K124" s="45" t="s">
        <v>799</v>
      </c>
      <c r="L124" s="104">
        <v>44682</v>
      </c>
      <c r="M124" s="104">
        <v>46142</v>
      </c>
      <c r="N124" s="45" t="s">
        <v>1479</v>
      </c>
      <c r="O124" s="45" t="s">
        <v>1478</v>
      </c>
      <c r="P124" s="45" t="s">
        <v>800</v>
      </c>
      <c r="Q124" s="45" t="s">
        <v>1289</v>
      </c>
      <c r="R124" s="45" t="s">
        <v>1945</v>
      </c>
      <c r="S124" s="45" t="s">
        <v>699</v>
      </c>
      <c r="T124" s="45" t="s">
        <v>54</v>
      </c>
      <c r="U124" s="170" t="s">
        <v>1871</v>
      </c>
      <c r="V124" s="45" t="s">
        <v>1103</v>
      </c>
      <c r="W124" s="45" t="s">
        <v>176</v>
      </c>
      <c r="X124" s="105" t="s">
        <v>540</v>
      </c>
    </row>
    <row r="125" spans="1:24" ht="18" customHeight="1" x14ac:dyDescent="0.35">
      <c r="A125" t="str">
        <f t="shared" ca="1" si="5"/>
        <v>Marché terminé</v>
      </c>
      <c r="B125" s="570" t="str">
        <f t="shared" si="4"/>
        <v>B</v>
      </c>
      <c r="C125" s="571" t="str" cm="1">
        <f t="array" ref="C125">IF(B125="","",_xlfn.IFS(B125="A","📦 Appro. généraux",B125="H","🛡️ Hygiène &amp; Sécurité",B125="B","🏗️ Bâtiments &amp; Travaux",B125="J","🏗️ Bâtiments &amp; Travaux",B125="R","⚙️ Mécanique &amp; Atelier",B125="N","🧪 Chimie &amp; Biologie",B125="G","🧪 Chimie &amp; Biologie",B125="C","📣 Communication &amp; Culture",B125="D","✈️ Déplacements &amp; Logist.",B125="F","✈️ Déplacements &amp; Logist.",B125="E","📋 Études, Conseils &amp; RH",B125="I","💻 Informatique &amp; Audio.",B125="M","🔬 Instruments scient.",B125="O","🔬 Instruments scient.",B125="P","🔬 Instruments scient.",B125="S","🔬 Instruments scient.",B125="T","🔬 Instruments scient.",B125="U","🔬 Instruments scient.",B125="V","🔬 Instruments scient.",B125="W","🔬 Instruments scient.",B125="K","🐁 Expérimentation",B125="Q","🐁 Expérimentation",B125="L","🏥 Santé &amp; Médical",TRUE,"❓ Inconnu"))</f>
        <v>🏗️ Bâtiments &amp; Travaux</v>
      </c>
      <c r="D125" s="45" t="s">
        <v>806</v>
      </c>
      <c r="E125" s="45" t="s">
        <v>113</v>
      </c>
      <c r="F125" s="45" t="s">
        <v>975</v>
      </c>
      <c r="G125" s="45" t="s">
        <v>113</v>
      </c>
      <c r="H125" s="45" t="s">
        <v>975</v>
      </c>
      <c r="I125" s="45" t="s">
        <v>797</v>
      </c>
      <c r="J125" s="45" t="s">
        <v>798</v>
      </c>
      <c r="K125" s="45" t="s">
        <v>799</v>
      </c>
      <c r="L125" s="104">
        <v>44682</v>
      </c>
      <c r="M125" s="104">
        <v>46142</v>
      </c>
      <c r="N125" s="45" t="s">
        <v>1480</v>
      </c>
      <c r="O125" s="45" t="s">
        <v>1478</v>
      </c>
      <c r="P125" s="45" t="s">
        <v>800</v>
      </c>
      <c r="Q125" s="45" t="s">
        <v>1289</v>
      </c>
      <c r="R125" s="45" t="s">
        <v>1945</v>
      </c>
      <c r="S125" s="45" t="s">
        <v>699</v>
      </c>
      <c r="T125" s="45" t="s">
        <v>54</v>
      </c>
      <c r="U125" s="170" t="s">
        <v>1871</v>
      </c>
      <c r="V125" s="45" t="s">
        <v>1103</v>
      </c>
      <c r="W125" s="45" t="s">
        <v>177</v>
      </c>
      <c r="X125" s="105" t="s">
        <v>540</v>
      </c>
    </row>
    <row r="126" spans="1:24" ht="18" customHeight="1" x14ac:dyDescent="0.35">
      <c r="A126" t="str">
        <f t="shared" ca="1" si="5"/>
        <v>Marché terminé</v>
      </c>
      <c r="B126" s="570" t="str">
        <f t="shared" si="4"/>
        <v>B</v>
      </c>
      <c r="C126" s="571" t="str" cm="1">
        <f t="array" ref="C126">IF(B126="","",_xlfn.IFS(B126="A","📦 Appro. généraux",B126="H","🛡️ Hygiène &amp; Sécurité",B126="B","🏗️ Bâtiments &amp; Travaux",B126="J","🏗️ Bâtiments &amp; Travaux",B126="R","⚙️ Mécanique &amp; Atelier",B126="N","🧪 Chimie &amp; Biologie",B126="G","🧪 Chimie &amp; Biologie",B126="C","📣 Communication &amp; Culture",B126="D","✈️ Déplacements &amp; Logist.",B126="F","✈️ Déplacements &amp; Logist.",B126="E","📋 Études, Conseils &amp; RH",B126="I","💻 Informatique &amp; Audio.",B126="M","🔬 Instruments scient.",B126="O","🔬 Instruments scient.",B126="P","🔬 Instruments scient.",B126="S","🔬 Instruments scient.",B126="T","🔬 Instruments scient.",B126="U","🔬 Instruments scient.",B126="V","🔬 Instruments scient.",B126="W","🔬 Instruments scient.",B126="K","🐁 Expérimentation",B126="Q","🐁 Expérimentation",B126="L","🏥 Santé &amp; Médical",TRUE,"❓ Inconnu"))</f>
        <v>🏗️ Bâtiments &amp; Travaux</v>
      </c>
      <c r="D126" s="45" t="s">
        <v>806</v>
      </c>
      <c r="E126" s="45" t="s">
        <v>113</v>
      </c>
      <c r="F126" s="45" t="s">
        <v>975</v>
      </c>
      <c r="G126" s="45" t="s">
        <v>113</v>
      </c>
      <c r="H126" s="45" t="s">
        <v>975</v>
      </c>
      <c r="I126" s="45" t="s">
        <v>797</v>
      </c>
      <c r="J126" s="45" t="s">
        <v>798</v>
      </c>
      <c r="K126" s="45" t="s">
        <v>799</v>
      </c>
      <c r="L126" s="104">
        <v>44682</v>
      </c>
      <c r="M126" s="104">
        <v>46142</v>
      </c>
      <c r="N126" s="45" t="s">
        <v>1481</v>
      </c>
      <c r="O126" s="45" t="s">
        <v>1478</v>
      </c>
      <c r="P126" s="45" t="s">
        <v>800</v>
      </c>
      <c r="Q126" s="45" t="s">
        <v>1289</v>
      </c>
      <c r="R126" s="45" t="s">
        <v>1945</v>
      </c>
      <c r="S126" s="45" t="s">
        <v>699</v>
      </c>
      <c r="T126" s="45" t="s">
        <v>54</v>
      </c>
      <c r="U126" s="170" t="s">
        <v>1871</v>
      </c>
      <c r="V126" s="45" t="s">
        <v>1103</v>
      </c>
      <c r="W126" s="45" t="s">
        <v>176</v>
      </c>
      <c r="X126" s="105" t="s">
        <v>540</v>
      </c>
    </row>
    <row r="127" spans="1:24" ht="18" customHeight="1" x14ac:dyDescent="0.35">
      <c r="A127" t="str">
        <f t="shared" ca="1" si="5"/>
        <v>Marché terminé</v>
      </c>
      <c r="B127" s="570" t="str">
        <f t="shared" si="4"/>
        <v>B</v>
      </c>
      <c r="C127" s="571" t="str" cm="1">
        <f t="array" ref="C127">IF(B127="","",_xlfn.IFS(B127="A","📦 Appro. généraux",B127="H","🛡️ Hygiène &amp; Sécurité",B127="B","🏗️ Bâtiments &amp; Travaux",B127="J","🏗️ Bâtiments &amp; Travaux",B127="R","⚙️ Mécanique &amp; Atelier",B127="N","🧪 Chimie &amp; Biologie",B127="G","🧪 Chimie &amp; Biologie",B127="C","📣 Communication &amp; Culture",B127="D","✈️ Déplacements &amp; Logist.",B127="F","✈️ Déplacements &amp; Logist.",B127="E","📋 Études, Conseils &amp; RH",B127="I","💻 Informatique &amp; Audio.",B127="M","🔬 Instruments scient.",B127="O","🔬 Instruments scient.",B127="P","🔬 Instruments scient.",B127="S","🔬 Instruments scient.",B127="T","🔬 Instruments scient.",B127="U","🔬 Instruments scient.",B127="V","🔬 Instruments scient.",B127="W","🔬 Instruments scient.",B127="K","🐁 Expérimentation",B127="Q","🐁 Expérimentation",B127="L","🏥 Santé &amp; Médical",TRUE,"❓ Inconnu"))</f>
        <v>🏗️ Bâtiments &amp; Travaux</v>
      </c>
      <c r="D127" s="45" t="s">
        <v>806</v>
      </c>
      <c r="E127" s="45" t="s">
        <v>113</v>
      </c>
      <c r="F127" s="45" t="s">
        <v>975</v>
      </c>
      <c r="G127" s="45" t="s">
        <v>113</v>
      </c>
      <c r="H127" s="45" t="s">
        <v>975</v>
      </c>
      <c r="I127" s="45" t="s">
        <v>797</v>
      </c>
      <c r="J127" s="45" t="s">
        <v>798</v>
      </c>
      <c r="K127" s="45" t="s">
        <v>799</v>
      </c>
      <c r="L127" s="104">
        <v>44682</v>
      </c>
      <c r="M127" s="104">
        <v>46142</v>
      </c>
      <c r="N127" s="45" t="s">
        <v>1482</v>
      </c>
      <c r="O127" s="45" t="s">
        <v>1478</v>
      </c>
      <c r="P127" s="45" t="s">
        <v>800</v>
      </c>
      <c r="Q127" s="45" t="s">
        <v>1289</v>
      </c>
      <c r="R127" s="45" t="s">
        <v>1945</v>
      </c>
      <c r="S127" s="45" t="s">
        <v>699</v>
      </c>
      <c r="T127" s="45" t="s">
        <v>54</v>
      </c>
      <c r="U127" s="170" t="s">
        <v>1871</v>
      </c>
      <c r="V127" s="45" t="s">
        <v>1103</v>
      </c>
      <c r="W127" s="45" t="s">
        <v>176</v>
      </c>
      <c r="X127" s="105" t="s">
        <v>540</v>
      </c>
    </row>
    <row r="128" spans="1:24" ht="18" customHeight="1" x14ac:dyDescent="0.35">
      <c r="A128" t="str">
        <f t="shared" ref="A128" ca="1" si="6">IF(M128="","",IF(M128&lt;TODAY(),"Marché terminé","Marché en cours"))</f>
        <v>Marché terminé</v>
      </c>
      <c r="B128" s="570" t="str">
        <f t="shared" si="4"/>
        <v>B</v>
      </c>
      <c r="C128" s="571" t="str" cm="1">
        <f t="array" ref="C128">IF(B128="","",_xlfn.IFS(B128="A","📦 Appro. généraux",B128="H","🛡️ Hygiène &amp; Sécurité",B128="B","🏗️ Bâtiments &amp; Travaux",B128="J","🏗️ Bâtiments &amp; Travaux",B128="R","⚙️ Mécanique &amp; Atelier",B128="N","🧪 Chimie &amp; Biologie",B128="G","🧪 Chimie &amp; Biologie",B128="C","📣 Communication &amp; Culture",B128="D","✈️ Déplacements &amp; Logist.",B128="F","✈️ Déplacements &amp; Logist.",B128="E","📋 Études, Conseils &amp; RH",B128="I","💻 Informatique &amp; Audio.",B128="M","🔬 Instruments scient.",B128="O","🔬 Instruments scient.",B128="P","🔬 Instruments scient.",B128="S","🔬 Instruments scient.",B128="T","🔬 Instruments scient.",B128="U","🔬 Instruments scient.",B128="V","🔬 Instruments scient.",B128="W","🔬 Instruments scient.",B128="K","🐁 Expérimentation",B128="Q","🐁 Expérimentation",B128="L","🏥 Santé &amp; Médical",TRUE,"❓ Inconnu"))</f>
        <v>🏗️ Bâtiments &amp; Travaux</v>
      </c>
      <c r="D128" s="45" t="s">
        <v>806</v>
      </c>
      <c r="E128" s="45" t="s">
        <v>765</v>
      </c>
      <c r="F128" s="45" t="s">
        <v>975</v>
      </c>
      <c r="G128" s="45" t="s">
        <v>113</v>
      </c>
      <c r="H128" s="45" t="s">
        <v>975</v>
      </c>
      <c r="I128" s="45" t="s">
        <v>797</v>
      </c>
      <c r="J128" s="45" t="s">
        <v>798</v>
      </c>
      <c r="K128" s="45" t="s">
        <v>799</v>
      </c>
      <c r="L128" s="104">
        <v>44682</v>
      </c>
      <c r="M128" s="104">
        <v>46142</v>
      </c>
      <c r="N128" s="45" t="s">
        <v>1483</v>
      </c>
      <c r="O128" s="45" t="s">
        <v>765</v>
      </c>
      <c r="P128" s="45" t="s">
        <v>859</v>
      </c>
      <c r="Q128" s="45" t="s">
        <v>1289</v>
      </c>
      <c r="R128" s="45" t="s">
        <v>1945</v>
      </c>
      <c r="S128" s="45" t="s">
        <v>699</v>
      </c>
      <c r="T128" s="45" t="s">
        <v>54</v>
      </c>
      <c r="U128" s="170" t="s">
        <v>1871</v>
      </c>
      <c r="V128" s="45" t="s">
        <v>1103</v>
      </c>
      <c r="W128" s="45" t="s">
        <v>177</v>
      </c>
      <c r="X128" s="105" t="s">
        <v>540</v>
      </c>
    </row>
    <row r="129" spans="1:24" ht="18" customHeight="1" x14ac:dyDescent="0.35">
      <c r="A129" t="str">
        <f ca="1">IF(M129&lt;TODAY(),"Marché terminé","Marché en cours")</f>
        <v>Marché terminé</v>
      </c>
      <c r="B129" s="570" t="str">
        <f t="shared" si="4"/>
        <v>B</v>
      </c>
      <c r="C129" s="571" t="str" cm="1">
        <f t="array" ref="C129">IF(B129="","",_xlfn.IFS(B129="A","📦 Appro. généraux",B129="H","🛡️ Hygiène &amp; Sécurité",B129="B","🏗️ Bâtiments &amp; Travaux",B129="J","🏗️ Bâtiments &amp; Travaux",B129="R","⚙️ Mécanique &amp; Atelier",B129="N","🧪 Chimie &amp; Biologie",B129="G","🧪 Chimie &amp; Biologie",B129="C","📣 Communication &amp; Culture",B129="D","✈️ Déplacements &amp; Logist.",B129="F","✈️ Déplacements &amp; Logist.",B129="E","📋 Études, Conseils &amp; RH",B129="I","💻 Informatique &amp; Audio.",B129="M","🔬 Instruments scient.",B129="O","🔬 Instruments scient.",B129="P","🔬 Instruments scient.",B129="S","🔬 Instruments scient.",B129="T","🔬 Instruments scient.",B129="U","🔬 Instruments scient.",B129="V","🔬 Instruments scient.",B129="W","🔬 Instruments scient.",B129="K","🐁 Expérimentation",B129="Q","🐁 Expérimentation",B129="L","🏥 Santé &amp; Médical",TRUE,"❓ Inconnu"))</f>
        <v>🏗️ Bâtiments &amp; Travaux</v>
      </c>
      <c r="D129" s="45" t="s">
        <v>806</v>
      </c>
      <c r="E129" s="45" t="s">
        <v>113</v>
      </c>
      <c r="F129" s="45" t="s">
        <v>975</v>
      </c>
      <c r="G129" s="45" t="s">
        <v>113</v>
      </c>
      <c r="H129" s="45" t="s">
        <v>975</v>
      </c>
      <c r="I129" s="45" t="s">
        <v>797</v>
      </c>
      <c r="J129" s="45" t="s">
        <v>798</v>
      </c>
      <c r="K129" s="45" t="s">
        <v>799</v>
      </c>
      <c r="L129" s="104">
        <v>44682</v>
      </c>
      <c r="M129" s="104">
        <v>46142</v>
      </c>
      <c r="N129" s="45" t="s">
        <v>1484</v>
      </c>
      <c r="O129" s="45" t="s">
        <v>1478</v>
      </c>
      <c r="P129" s="45" t="s">
        <v>800</v>
      </c>
      <c r="Q129" s="45" t="s">
        <v>1289</v>
      </c>
      <c r="R129" s="45" t="s">
        <v>1945</v>
      </c>
      <c r="S129" s="45" t="s">
        <v>699</v>
      </c>
      <c r="T129" s="45" t="s">
        <v>54</v>
      </c>
      <c r="U129" s="170" t="s">
        <v>1871</v>
      </c>
      <c r="V129" s="45" t="s">
        <v>1103</v>
      </c>
      <c r="W129" s="45" t="s">
        <v>176</v>
      </c>
      <c r="X129" s="105" t="s">
        <v>540</v>
      </c>
    </row>
    <row r="130" spans="1:24" ht="18" customHeight="1" x14ac:dyDescent="0.35">
      <c r="A130" t="str">
        <f ca="1">IF(M130&lt;TODAY(),"Marché terminé","Marché en cours")</f>
        <v>Marché terminé</v>
      </c>
      <c r="B130" s="570" t="str">
        <f t="shared" si="4"/>
        <v>B</v>
      </c>
      <c r="C130" s="571" t="str" cm="1">
        <f t="array" ref="C130">IF(B130="","",_xlfn.IFS(B130="A","📦 Appro. généraux",B130="H","🛡️ Hygiène &amp; Sécurité",B130="B","🏗️ Bâtiments &amp; Travaux",B130="J","🏗️ Bâtiments &amp; Travaux",B130="R","⚙️ Mécanique &amp; Atelier",B130="N","🧪 Chimie &amp; Biologie",B130="G","🧪 Chimie &amp; Biologie",B130="C","📣 Communication &amp; Culture",B130="D","✈️ Déplacements &amp; Logist.",B130="F","✈️ Déplacements &amp; Logist.",B130="E","📋 Études, Conseils &amp; RH",B130="I","💻 Informatique &amp; Audio.",B130="M","🔬 Instruments scient.",B130="O","🔬 Instruments scient.",B130="P","🔬 Instruments scient.",B130="S","🔬 Instruments scient.",B130="T","🔬 Instruments scient.",B130="U","🔬 Instruments scient.",B130="V","🔬 Instruments scient.",B130="W","🔬 Instruments scient.",B130="K","🐁 Expérimentation",B130="Q","🐁 Expérimentation",B130="L","🏥 Santé &amp; Médical",TRUE,"❓ Inconnu"))</f>
        <v>🏗️ Bâtiments &amp; Travaux</v>
      </c>
      <c r="D130" s="45" t="s">
        <v>806</v>
      </c>
      <c r="E130" s="45" t="s">
        <v>113</v>
      </c>
      <c r="F130" s="45" t="s">
        <v>975</v>
      </c>
      <c r="G130" s="45" t="s">
        <v>113</v>
      </c>
      <c r="H130" s="45" t="s">
        <v>975</v>
      </c>
      <c r="I130" s="45" t="s">
        <v>797</v>
      </c>
      <c r="J130" s="45" t="s">
        <v>798</v>
      </c>
      <c r="K130" s="45" t="s">
        <v>799</v>
      </c>
      <c r="L130" s="104">
        <v>44682</v>
      </c>
      <c r="M130" s="104">
        <v>46142</v>
      </c>
      <c r="N130" s="45" t="s">
        <v>1485</v>
      </c>
      <c r="O130" s="45" t="s">
        <v>1478</v>
      </c>
      <c r="P130" s="45" t="s">
        <v>800</v>
      </c>
      <c r="Q130" s="45" t="s">
        <v>1289</v>
      </c>
      <c r="R130" s="45" t="s">
        <v>1945</v>
      </c>
      <c r="S130" s="45" t="s">
        <v>699</v>
      </c>
      <c r="T130" s="45" t="s">
        <v>54</v>
      </c>
      <c r="U130" s="170" t="s">
        <v>1871</v>
      </c>
      <c r="V130" s="45" t="s">
        <v>1103</v>
      </c>
      <c r="W130" s="45" t="s">
        <v>176</v>
      </c>
      <c r="X130" s="105" t="s">
        <v>540</v>
      </c>
    </row>
    <row r="131" spans="1:24" ht="18" customHeight="1" x14ac:dyDescent="0.35">
      <c r="A131" t="str">
        <f t="shared" ref="A131" ca="1" si="7">IF(M131="","",IF(M131&lt;TODAY(),"Marché terminé","Marché en cours"))</f>
        <v>Marché terminé</v>
      </c>
      <c r="B131" s="570" t="str">
        <f t="shared" ref="B131:B194" si="8">LEFT(W131,1)</f>
        <v>B</v>
      </c>
      <c r="C131" s="571" t="str" cm="1">
        <f t="array" ref="C131">IF(B131="","",_xlfn.IFS(B131="A","📦 Appro. généraux",B131="H","🛡️ Hygiène &amp; Sécurité",B131="B","🏗️ Bâtiments &amp; Travaux",B131="J","🏗️ Bâtiments &amp; Travaux",B131="R","⚙️ Mécanique &amp; Atelier",B131="N","🧪 Chimie &amp; Biologie",B131="G","🧪 Chimie &amp; Biologie",B131="C","📣 Communication &amp; Culture",B131="D","✈️ Déplacements &amp; Logist.",B131="F","✈️ Déplacements &amp; Logist.",B131="E","📋 Études, Conseils &amp; RH",B131="I","💻 Informatique &amp; Audio.",B131="M","🔬 Instruments scient.",B131="O","🔬 Instruments scient.",B131="P","🔬 Instruments scient.",B131="S","🔬 Instruments scient.",B131="T","🔬 Instruments scient.",B131="U","🔬 Instruments scient.",B131="V","🔬 Instruments scient.",B131="W","🔬 Instruments scient.",B131="K","🐁 Expérimentation",B131="Q","🐁 Expérimentation",B131="L","🏥 Santé &amp; Médical",TRUE,"❓ Inconnu"))</f>
        <v>🏗️ Bâtiments &amp; Travaux</v>
      </c>
      <c r="D131" s="45" t="s">
        <v>806</v>
      </c>
      <c r="E131" s="45" t="s">
        <v>765</v>
      </c>
      <c r="F131" s="45" t="s">
        <v>975</v>
      </c>
      <c r="G131" s="45" t="s">
        <v>113</v>
      </c>
      <c r="H131" s="45" t="s">
        <v>975</v>
      </c>
      <c r="I131" s="45" t="s">
        <v>797</v>
      </c>
      <c r="J131" s="45" t="s">
        <v>798</v>
      </c>
      <c r="K131" s="45" t="s">
        <v>799</v>
      </c>
      <c r="L131" s="104">
        <v>44682</v>
      </c>
      <c r="M131" s="104">
        <v>46142</v>
      </c>
      <c r="N131" s="45" t="s">
        <v>1486</v>
      </c>
      <c r="O131" s="45" t="s">
        <v>765</v>
      </c>
      <c r="P131" s="45" t="s">
        <v>859</v>
      </c>
      <c r="Q131" s="45" t="s">
        <v>1289</v>
      </c>
      <c r="R131" s="45" t="s">
        <v>1945</v>
      </c>
      <c r="S131" s="45" t="s">
        <v>699</v>
      </c>
      <c r="T131" s="45" t="s">
        <v>54</v>
      </c>
      <c r="U131" s="170" t="s">
        <v>1871</v>
      </c>
      <c r="V131" s="45" t="s">
        <v>1103</v>
      </c>
      <c r="W131" s="45" t="s">
        <v>177</v>
      </c>
      <c r="X131" s="105" t="s">
        <v>540</v>
      </c>
    </row>
    <row r="132" spans="1:24" ht="18" customHeight="1" x14ac:dyDescent="0.35">
      <c r="A132" t="str">
        <f t="shared" ref="A132:A195" ca="1" si="9">IF(M132&lt;TODAY(),"Marché terminé","Marché en cours")</f>
        <v>Marché terminé</v>
      </c>
      <c r="B132" s="570" t="str">
        <f t="shared" si="8"/>
        <v>B</v>
      </c>
      <c r="C132" s="571" t="str" cm="1">
        <f t="array" ref="C132">IF(B132="","",_xlfn.IFS(B132="A","📦 Appro. généraux",B132="H","🛡️ Hygiène &amp; Sécurité",B132="B","🏗️ Bâtiments &amp; Travaux",B132="J","🏗️ Bâtiments &amp; Travaux",B132="R","⚙️ Mécanique &amp; Atelier",B132="N","🧪 Chimie &amp; Biologie",B132="G","🧪 Chimie &amp; Biologie",B132="C","📣 Communication &amp; Culture",B132="D","✈️ Déplacements &amp; Logist.",B132="F","✈️ Déplacements &amp; Logist.",B132="E","📋 Études, Conseils &amp; RH",B132="I","💻 Informatique &amp; Audio.",B132="M","🔬 Instruments scient.",B132="O","🔬 Instruments scient.",B132="P","🔬 Instruments scient.",B132="S","🔬 Instruments scient.",B132="T","🔬 Instruments scient.",B132="U","🔬 Instruments scient.",B132="V","🔬 Instruments scient.",B132="W","🔬 Instruments scient.",B132="K","🐁 Expérimentation",B132="Q","🐁 Expérimentation",B132="L","🏥 Santé &amp; Médical",TRUE,"❓ Inconnu"))</f>
        <v>🏗️ Bâtiments &amp; Travaux</v>
      </c>
      <c r="D132" s="45" t="s">
        <v>806</v>
      </c>
      <c r="E132" s="45" t="s">
        <v>113</v>
      </c>
      <c r="F132" s="45" t="s">
        <v>975</v>
      </c>
      <c r="G132" s="45" t="s">
        <v>113</v>
      </c>
      <c r="H132" s="45" t="s">
        <v>975</v>
      </c>
      <c r="I132" s="45" t="s">
        <v>797</v>
      </c>
      <c r="J132" s="45" t="s">
        <v>798</v>
      </c>
      <c r="K132" s="45" t="s">
        <v>799</v>
      </c>
      <c r="L132" s="104">
        <v>44682</v>
      </c>
      <c r="M132" s="104">
        <v>46142</v>
      </c>
      <c r="N132" s="45" t="s">
        <v>1487</v>
      </c>
      <c r="O132" s="45" t="s">
        <v>1478</v>
      </c>
      <c r="P132" s="45" t="s">
        <v>800</v>
      </c>
      <c r="Q132" s="45" t="s">
        <v>1289</v>
      </c>
      <c r="R132" s="45" t="s">
        <v>1945</v>
      </c>
      <c r="S132" s="45" t="s">
        <v>699</v>
      </c>
      <c r="T132" s="45" t="s">
        <v>54</v>
      </c>
      <c r="U132" s="170" t="s">
        <v>1871</v>
      </c>
      <c r="V132" s="45" t="s">
        <v>1103</v>
      </c>
      <c r="W132" s="45" t="s">
        <v>177</v>
      </c>
      <c r="X132" s="105" t="s">
        <v>540</v>
      </c>
    </row>
    <row r="133" spans="1:24" ht="18" customHeight="1" x14ac:dyDescent="0.35">
      <c r="A133" t="str">
        <f t="shared" ca="1" si="9"/>
        <v>Marché terminé</v>
      </c>
      <c r="B133" s="570" t="str">
        <f t="shared" si="8"/>
        <v>B</v>
      </c>
      <c r="C133" s="571" t="str" cm="1">
        <f t="array" ref="C133">IF(B133="","",_xlfn.IFS(B133="A","📦 Appro. généraux",B133="H","🛡️ Hygiène &amp; Sécurité",B133="B","🏗️ Bâtiments &amp; Travaux",B133="J","🏗️ Bâtiments &amp; Travaux",B133="R","⚙️ Mécanique &amp; Atelier",B133="N","🧪 Chimie &amp; Biologie",B133="G","🧪 Chimie &amp; Biologie",B133="C","📣 Communication &amp; Culture",B133="D","✈️ Déplacements &amp; Logist.",B133="F","✈️ Déplacements &amp; Logist.",B133="E","📋 Études, Conseils &amp; RH",B133="I","💻 Informatique &amp; Audio.",B133="M","🔬 Instruments scient.",B133="O","🔬 Instruments scient.",B133="P","🔬 Instruments scient.",B133="S","🔬 Instruments scient.",B133="T","🔬 Instruments scient.",B133="U","🔬 Instruments scient.",B133="V","🔬 Instruments scient.",B133="W","🔬 Instruments scient.",B133="K","🐁 Expérimentation",B133="Q","🐁 Expérimentation",B133="L","🏥 Santé &amp; Médical",TRUE,"❓ Inconnu"))</f>
        <v>🏗️ Bâtiments &amp; Travaux</v>
      </c>
      <c r="D133" s="45" t="s">
        <v>806</v>
      </c>
      <c r="E133" s="45" t="s">
        <v>113</v>
      </c>
      <c r="F133" s="45" t="s">
        <v>975</v>
      </c>
      <c r="G133" s="45" t="s">
        <v>113</v>
      </c>
      <c r="H133" s="45" t="s">
        <v>975</v>
      </c>
      <c r="I133" s="45" t="s">
        <v>797</v>
      </c>
      <c r="J133" s="45" t="s">
        <v>798</v>
      </c>
      <c r="K133" s="45" t="s">
        <v>799</v>
      </c>
      <c r="L133" s="104">
        <v>44682</v>
      </c>
      <c r="M133" s="104">
        <v>46142</v>
      </c>
      <c r="N133" s="45" t="s">
        <v>1488</v>
      </c>
      <c r="O133" s="45" t="s">
        <v>1478</v>
      </c>
      <c r="P133" s="45" t="s">
        <v>800</v>
      </c>
      <c r="Q133" s="45" t="s">
        <v>1289</v>
      </c>
      <c r="R133" s="45" t="s">
        <v>1945</v>
      </c>
      <c r="S133" s="45" t="s">
        <v>699</v>
      </c>
      <c r="T133" s="45" t="s">
        <v>54</v>
      </c>
      <c r="U133" s="170" t="s">
        <v>1871</v>
      </c>
      <c r="V133" s="45" t="s">
        <v>1103</v>
      </c>
      <c r="W133" s="45" t="s">
        <v>177</v>
      </c>
      <c r="X133" s="105" t="s">
        <v>540</v>
      </c>
    </row>
    <row r="134" spans="1:24" ht="18" customHeight="1" x14ac:dyDescent="0.35">
      <c r="A134" t="str">
        <f t="shared" ca="1" si="9"/>
        <v>Marché terminé</v>
      </c>
      <c r="B134" s="570" t="str">
        <f t="shared" si="8"/>
        <v>B</v>
      </c>
      <c r="C134" s="571" t="str" cm="1">
        <f t="array" ref="C134">IF(B134="","",_xlfn.IFS(B134="A","📦 Appro. généraux",B134="H","🛡️ Hygiène &amp; Sécurité",B134="B","🏗️ Bâtiments &amp; Travaux",B134="J","🏗️ Bâtiments &amp; Travaux",B134="R","⚙️ Mécanique &amp; Atelier",B134="N","🧪 Chimie &amp; Biologie",B134="G","🧪 Chimie &amp; Biologie",B134="C","📣 Communication &amp; Culture",B134="D","✈️ Déplacements &amp; Logist.",B134="F","✈️ Déplacements &amp; Logist.",B134="E","📋 Études, Conseils &amp; RH",B134="I","💻 Informatique &amp; Audio.",B134="M","🔬 Instruments scient.",B134="O","🔬 Instruments scient.",B134="P","🔬 Instruments scient.",B134="S","🔬 Instruments scient.",B134="T","🔬 Instruments scient.",B134="U","🔬 Instruments scient.",B134="V","🔬 Instruments scient.",B134="W","🔬 Instruments scient.",B134="K","🐁 Expérimentation",B134="Q","🐁 Expérimentation",B134="L","🏥 Santé &amp; Médical",TRUE,"❓ Inconnu"))</f>
        <v>🏗️ Bâtiments &amp; Travaux</v>
      </c>
      <c r="D134" s="45" t="s">
        <v>806</v>
      </c>
      <c r="E134" s="45" t="s">
        <v>113</v>
      </c>
      <c r="F134" s="45" t="s">
        <v>975</v>
      </c>
      <c r="G134" s="45" t="s">
        <v>113</v>
      </c>
      <c r="H134" s="45" t="s">
        <v>975</v>
      </c>
      <c r="I134" s="45" t="s">
        <v>797</v>
      </c>
      <c r="J134" s="45" t="s">
        <v>798</v>
      </c>
      <c r="K134" s="45" t="s">
        <v>799</v>
      </c>
      <c r="L134" s="104">
        <v>44682</v>
      </c>
      <c r="M134" s="104">
        <v>46142</v>
      </c>
      <c r="N134" s="45" t="s">
        <v>1489</v>
      </c>
      <c r="O134" s="45" t="s">
        <v>1478</v>
      </c>
      <c r="P134" s="45" t="s">
        <v>800</v>
      </c>
      <c r="Q134" s="45" t="s">
        <v>1289</v>
      </c>
      <c r="R134" s="45" t="s">
        <v>1945</v>
      </c>
      <c r="S134" s="45" t="s">
        <v>699</v>
      </c>
      <c r="T134" s="45" t="s">
        <v>54</v>
      </c>
      <c r="U134" s="170" t="s">
        <v>1871</v>
      </c>
      <c r="V134" s="45" t="s">
        <v>1103</v>
      </c>
      <c r="W134" s="45" t="s">
        <v>177</v>
      </c>
      <c r="X134" s="105" t="s">
        <v>540</v>
      </c>
    </row>
    <row r="135" spans="1:24" ht="18" customHeight="1" x14ac:dyDescent="0.35">
      <c r="A135" t="str">
        <f t="shared" ca="1" si="9"/>
        <v>Marché terminé</v>
      </c>
      <c r="B135" s="570" t="str">
        <f t="shared" si="8"/>
        <v>B</v>
      </c>
      <c r="C135" s="571" t="str" cm="1">
        <f t="array" ref="C135">IF(B135="","",_xlfn.IFS(B135="A","📦 Appro. généraux",B135="H","🛡️ Hygiène &amp; Sécurité",B135="B","🏗️ Bâtiments &amp; Travaux",B135="J","🏗️ Bâtiments &amp; Travaux",B135="R","⚙️ Mécanique &amp; Atelier",B135="N","🧪 Chimie &amp; Biologie",B135="G","🧪 Chimie &amp; Biologie",B135="C","📣 Communication &amp; Culture",B135="D","✈️ Déplacements &amp; Logist.",B135="F","✈️ Déplacements &amp; Logist.",B135="E","📋 Études, Conseils &amp; RH",B135="I","💻 Informatique &amp; Audio.",B135="M","🔬 Instruments scient.",B135="O","🔬 Instruments scient.",B135="P","🔬 Instruments scient.",B135="S","🔬 Instruments scient.",B135="T","🔬 Instruments scient.",B135="U","🔬 Instruments scient.",B135="V","🔬 Instruments scient.",B135="W","🔬 Instruments scient.",B135="K","🐁 Expérimentation",B135="Q","🐁 Expérimentation",B135="L","🏥 Santé &amp; Médical",TRUE,"❓ Inconnu"))</f>
        <v>🏗️ Bâtiments &amp; Travaux</v>
      </c>
      <c r="D135" s="45" t="s">
        <v>806</v>
      </c>
      <c r="E135" s="45" t="s">
        <v>113</v>
      </c>
      <c r="F135" s="45" t="s">
        <v>975</v>
      </c>
      <c r="G135" s="45" t="s">
        <v>113</v>
      </c>
      <c r="H135" s="45" t="s">
        <v>975</v>
      </c>
      <c r="I135" s="45" t="s">
        <v>797</v>
      </c>
      <c r="J135" s="45" t="s">
        <v>798</v>
      </c>
      <c r="K135" s="45" t="s">
        <v>799</v>
      </c>
      <c r="L135" s="104">
        <v>44682</v>
      </c>
      <c r="M135" s="104">
        <v>46142</v>
      </c>
      <c r="N135" s="45" t="s">
        <v>1490</v>
      </c>
      <c r="O135" s="45" t="s">
        <v>1478</v>
      </c>
      <c r="P135" s="45" t="s">
        <v>800</v>
      </c>
      <c r="Q135" s="45" t="s">
        <v>1491</v>
      </c>
      <c r="R135" s="45" t="s">
        <v>1995</v>
      </c>
      <c r="S135" s="45" t="s">
        <v>1109</v>
      </c>
      <c r="T135" s="45" t="s">
        <v>54</v>
      </c>
      <c r="U135" s="170" t="s">
        <v>1871</v>
      </c>
      <c r="V135" s="45" t="s">
        <v>1103</v>
      </c>
      <c r="W135" s="45" t="s">
        <v>176</v>
      </c>
      <c r="X135" s="105" t="s">
        <v>540</v>
      </c>
    </row>
    <row r="136" spans="1:24" ht="18" customHeight="1" x14ac:dyDescent="0.35">
      <c r="A136" t="str">
        <f t="shared" ca="1" si="9"/>
        <v>Marché terminé</v>
      </c>
      <c r="B136" s="570" t="str">
        <f t="shared" si="8"/>
        <v>B</v>
      </c>
      <c r="C136" s="571" t="str" cm="1">
        <f t="array" ref="C136">IF(B136="","",_xlfn.IFS(B136="A","📦 Appro. généraux",B136="H","🛡️ Hygiène &amp; Sécurité",B136="B","🏗️ Bâtiments &amp; Travaux",B136="J","🏗️ Bâtiments &amp; Travaux",B136="R","⚙️ Mécanique &amp; Atelier",B136="N","🧪 Chimie &amp; Biologie",B136="G","🧪 Chimie &amp; Biologie",B136="C","📣 Communication &amp; Culture",B136="D","✈️ Déplacements &amp; Logist.",B136="F","✈️ Déplacements &amp; Logist.",B136="E","📋 Études, Conseils &amp; RH",B136="I","💻 Informatique &amp; Audio.",B136="M","🔬 Instruments scient.",B136="O","🔬 Instruments scient.",B136="P","🔬 Instruments scient.",B136="S","🔬 Instruments scient.",B136="T","🔬 Instruments scient.",B136="U","🔬 Instruments scient.",B136="V","🔬 Instruments scient.",B136="W","🔬 Instruments scient.",B136="K","🐁 Expérimentation",B136="Q","🐁 Expérimentation",B136="L","🏥 Santé &amp; Médical",TRUE,"❓ Inconnu"))</f>
        <v>🏗️ Bâtiments &amp; Travaux</v>
      </c>
      <c r="D136" s="45" t="s">
        <v>806</v>
      </c>
      <c r="E136" s="45" t="s">
        <v>113</v>
      </c>
      <c r="F136" s="45" t="s">
        <v>975</v>
      </c>
      <c r="G136" s="45" t="s">
        <v>113</v>
      </c>
      <c r="H136" s="45" t="s">
        <v>975</v>
      </c>
      <c r="I136" s="45" t="s">
        <v>797</v>
      </c>
      <c r="J136" s="45" t="s">
        <v>798</v>
      </c>
      <c r="K136" s="45" t="s">
        <v>799</v>
      </c>
      <c r="L136" s="104">
        <v>44682</v>
      </c>
      <c r="M136" s="104">
        <v>46142</v>
      </c>
      <c r="N136" s="45" t="s">
        <v>1492</v>
      </c>
      <c r="O136" s="45" t="s">
        <v>1478</v>
      </c>
      <c r="P136" s="45" t="s">
        <v>800</v>
      </c>
      <c r="Q136" s="45" t="s">
        <v>1491</v>
      </c>
      <c r="R136" s="45" t="s">
        <v>1995</v>
      </c>
      <c r="S136" s="45" t="s">
        <v>1109</v>
      </c>
      <c r="T136" s="45" t="s">
        <v>54</v>
      </c>
      <c r="U136" s="170" t="s">
        <v>1871</v>
      </c>
      <c r="V136" s="45" t="s">
        <v>1103</v>
      </c>
      <c r="W136" s="45" t="s">
        <v>176</v>
      </c>
      <c r="X136" s="105" t="s">
        <v>540</v>
      </c>
    </row>
    <row r="137" spans="1:24" ht="18" customHeight="1" x14ac:dyDescent="0.35">
      <c r="A137" t="str">
        <f t="shared" ca="1" si="9"/>
        <v>Marché terminé</v>
      </c>
      <c r="B137" s="570" t="str">
        <f t="shared" si="8"/>
        <v>B</v>
      </c>
      <c r="C137" s="571" t="str" cm="1">
        <f t="array" ref="C137">IF(B137="","",_xlfn.IFS(B137="A","📦 Appro. généraux",B137="H","🛡️ Hygiène &amp; Sécurité",B137="B","🏗️ Bâtiments &amp; Travaux",B137="J","🏗️ Bâtiments &amp; Travaux",B137="R","⚙️ Mécanique &amp; Atelier",B137="N","🧪 Chimie &amp; Biologie",B137="G","🧪 Chimie &amp; Biologie",B137="C","📣 Communication &amp; Culture",B137="D","✈️ Déplacements &amp; Logist.",B137="F","✈️ Déplacements &amp; Logist.",B137="E","📋 Études, Conseils &amp; RH",B137="I","💻 Informatique &amp; Audio.",B137="M","🔬 Instruments scient.",B137="O","🔬 Instruments scient.",B137="P","🔬 Instruments scient.",B137="S","🔬 Instruments scient.",B137="T","🔬 Instruments scient.",B137="U","🔬 Instruments scient.",B137="V","🔬 Instruments scient.",B137="W","🔬 Instruments scient.",B137="K","🐁 Expérimentation",B137="Q","🐁 Expérimentation",B137="L","🏥 Santé &amp; Médical",TRUE,"❓ Inconnu"))</f>
        <v>🏗️ Bâtiments &amp; Travaux</v>
      </c>
      <c r="D137" s="45" t="s">
        <v>806</v>
      </c>
      <c r="E137" s="45" t="s">
        <v>113</v>
      </c>
      <c r="F137" s="45" t="s">
        <v>975</v>
      </c>
      <c r="G137" s="45" t="s">
        <v>113</v>
      </c>
      <c r="H137" s="45" t="s">
        <v>975</v>
      </c>
      <c r="I137" s="45" t="s">
        <v>797</v>
      </c>
      <c r="J137" s="45" t="s">
        <v>798</v>
      </c>
      <c r="K137" s="45" t="s">
        <v>799</v>
      </c>
      <c r="L137" s="104">
        <v>44682</v>
      </c>
      <c r="M137" s="104">
        <v>46142</v>
      </c>
      <c r="N137" s="45" t="s">
        <v>1493</v>
      </c>
      <c r="O137" s="45" t="s">
        <v>1494</v>
      </c>
      <c r="P137" s="45" t="s">
        <v>800</v>
      </c>
      <c r="Q137" s="45" t="s">
        <v>1491</v>
      </c>
      <c r="R137" s="45" t="s">
        <v>1995</v>
      </c>
      <c r="S137" s="45" t="s">
        <v>1109</v>
      </c>
      <c r="T137" s="45" t="s">
        <v>54</v>
      </c>
      <c r="U137" s="170" t="s">
        <v>1871</v>
      </c>
      <c r="V137" s="45" t="s">
        <v>1103</v>
      </c>
      <c r="W137" s="45" t="s">
        <v>177</v>
      </c>
      <c r="X137" s="105" t="s">
        <v>540</v>
      </c>
    </row>
    <row r="138" spans="1:24" ht="18" customHeight="1" x14ac:dyDescent="0.35">
      <c r="A138" t="str">
        <f t="shared" ca="1" si="9"/>
        <v>Marché terminé</v>
      </c>
      <c r="B138" s="570" t="str">
        <f t="shared" si="8"/>
        <v>B</v>
      </c>
      <c r="C138" s="571" t="str" cm="1">
        <f t="array" ref="C138">IF(B138="","",_xlfn.IFS(B138="A","📦 Appro. généraux",B138="H","🛡️ Hygiène &amp; Sécurité",B138="B","🏗️ Bâtiments &amp; Travaux",B138="J","🏗️ Bâtiments &amp; Travaux",B138="R","⚙️ Mécanique &amp; Atelier",B138="N","🧪 Chimie &amp; Biologie",B138="G","🧪 Chimie &amp; Biologie",B138="C","📣 Communication &amp; Culture",B138="D","✈️ Déplacements &amp; Logist.",B138="F","✈️ Déplacements &amp; Logist.",B138="E","📋 Études, Conseils &amp; RH",B138="I","💻 Informatique &amp; Audio.",B138="M","🔬 Instruments scient.",B138="O","🔬 Instruments scient.",B138="P","🔬 Instruments scient.",B138="S","🔬 Instruments scient.",B138="T","🔬 Instruments scient.",B138="U","🔬 Instruments scient.",B138="V","🔬 Instruments scient.",B138="W","🔬 Instruments scient.",B138="K","🐁 Expérimentation",B138="Q","🐁 Expérimentation",B138="L","🏥 Santé &amp; Médical",TRUE,"❓ Inconnu"))</f>
        <v>🏗️ Bâtiments &amp; Travaux</v>
      </c>
      <c r="D138" s="45" t="s">
        <v>806</v>
      </c>
      <c r="E138" s="45" t="s">
        <v>113</v>
      </c>
      <c r="F138" s="45" t="s">
        <v>975</v>
      </c>
      <c r="G138" s="45" t="s">
        <v>113</v>
      </c>
      <c r="H138" s="45" t="s">
        <v>975</v>
      </c>
      <c r="I138" s="45" t="s">
        <v>797</v>
      </c>
      <c r="J138" s="45" t="s">
        <v>798</v>
      </c>
      <c r="K138" s="45" t="s">
        <v>799</v>
      </c>
      <c r="L138" s="104">
        <v>44682</v>
      </c>
      <c r="M138" s="104">
        <v>46142</v>
      </c>
      <c r="N138" s="45" t="s">
        <v>1495</v>
      </c>
      <c r="O138" s="45" t="s">
        <v>1478</v>
      </c>
      <c r="P138" s="45" t="s">
        <v>800</v>
      </c>
      <c r="Q138" s="45" t="s">
        <v>1491</v>
      </c>
      <c r="R138" s="45" t="s">
        <v>1995</v>
      </c>
      <c r="S138" s="45" t="s">
        <v>1109</v>
      </c>
      <c r="T138" s="45" t="s">
        <v>54</v>
      </c>
      <c r="U138" s="170" t="s">
        <v>1871</v>
      </c>
      <c r="V138" s="45" t="s">
        <v>1103</v>
      </c>
      <c r="W138" s="45" t="s">
        <v>177</v>
      </c>
      <c r="X138" s="105" t="s">
        <v>540</v>
      </c>
    </row>
    <row r="139" spans="1:24" ht="18" customHeight="1" x14ac:dyDescent="0.35">
      <c r="A139" t="str">
        <f t="shared" ca="1" si="9"/>
        <v>Marché terminé</v>
      </c>
      <c r="B139" s="570" t="str">
        <f t="shared" si="8"/>
        <v>B</v>
      </c>
      <c r="C139" s="571" t="str" cm="1">
        <f t="array" ref="C139">IF(B139="","",_xlfn.IFS(B139="A","📦 Appro. généraux",B139="H","🛡️ Hygiène &amp; Sécurité",B139="B","🏗️ Bâtiments &amp; Travaux",B139="J","🏗️ Bâtiments &amp; Travaux",B139="R","⚙️ Mécanique &amp; Atelier",B139="N","🧪 Chimie &amp; Biologie",B139="G","🧪 Chimie &amp; Biologie",B139="C","📣 Communication &amp; Culture",B139="D","✈️ Déplacements &amp; Logist.",B139="F","✈️ Déplacements &amp; Logist.",B139="E","📋 Études, Conseils &amp; RH",B139="I","💻 Informatique &amp; Audio.",B139="M","🔬 Instruments scient.",B139="O","🔬 Instruments scient.",B139="P","🔬 Instruments scient.",B139="S","🔬 Instruments scient.",B139="T","🔬 Instruments scient.",B139="U","🔬 Instruments scient.",B139="V","🔬 Instruments scient.",B139="W","🔬 Instruments scient.",B139="K","🐁 Expérimentation",B139="Q","🐁 Expérimentation",B139="L","🏥 Santé &amp; Médical",TRUE,"❓ Inconnu"))</f>
        <v>🏗️ Bâtiments &amp; Travaux</v>
      </c>
      <c r="D139" s="45" t="s">
        <v>806</v>
      </c>
      <c r="E139" s="45" t="s">
        <v>113</v>
      </c>
      <c r="F139" s="45" t="s">
        <v>975</v>
      </c>
      <c r="G139" s="45" t="s">
        <v>113</v>
      </c>
      <c r="H139" s="45" t="s">
        <v>975</v>
      </c>
      <c r="I139" s="45" t="s">
        <v>797</v>
      </c>
      <c r="J139" s="45" t="s">
        <v>798</v>
      </c>
      <c r="K139" s="45" t="s">
        <v>799</v>
      </c>
      <c r="L139" s="104">
        <v>44682</v>
      </c>
      <c r="M139" s="104">
        <v>46142</v>
      </c>
      <c r="N139" s="45" t="s">
        <v>1496</v>
      </c>
      <c r="O139" s="45" t="s">
        <v>1478</v>
      </c>
      <c r="P139" s="45" t="s">
        <v>800</v>
      </c>
      <c r="Q139" s="45" t="s">
        <v>1497</v>
      </c>
      <c r="R139" s="45" t="s">
        <v>1996</v>
      </c>
      <c r="S139" s="45" t="s">
        <v>1109</v>
      </c>
      <c r="T139" s="45" t="s">
        <v>54</v>
      </c>
      <c r="U139" s="170" t="s">
        <v>1871</v>
      </c>
      <c r="V139" s="45" t="s">
        <v>1103</v>
      </c>
      <c r="W139" s="45" t="s">
        <v>177</v>
      </c>
      <c r="X139" s="105" t="s">
        <v>540</v>
      </c>
    </row>
    <row r="140" spans="1:24" ht="18" customHeight="1" x14ac:dyDescent="0.35">
      <c r="A140" t="str">
        <f t="shared" ca="1" si="9"/>
        <v>Marché terminé</v>
      </c>
      <c r="B140" s="570" t="str">
        <f t="shared" si="8"/>
        <v>B</v>
      </c>
      <c r="C140" s="571" t="str" cm="1">
        <f t="array" ref="C140">IF(B140="","",_xlfn.IFS(B140="A","📦 Appro. généraux",B140="H","🛡️ Hygiène &amp; Sécurité",B140="B","🏗️ Bâtiments &amp; Travaux",B140="J","🏗️ Bâtiments &amp; Travaux",B140="R","⚙️ Mécanique &amp; Atelier",B140="N","🧪 Chimie &amp; Biologie",B140="G","🧪 Chimie &amp; Biologie",B140="C","📣 Communication &amp; Culture",B140="D","✈️ Déplacements &amp; Logist.",B140="F","✈️ Déplacements &amp; Logist.",B140="E","📋 Études, Conseils &amp; RH",B140="I","💻 Informatique &amp; Audio.",B140="M","🔬 Instruments scient.",B140="O","🔬 Instruments scient.",B140="P","🔬 Instruments scient.",B140="S","🔬 Instruments scient.",B140="T","🔬 Instruments scient.",B140="U","🔬 Instruments scient.",B140="V","🔬 Instruments scient.",B140="W","🔬 Instruments scient.",B140="K","🐁 Expérimentation",B140="Q","🐁 Expérimentation",B140="L","🏥 Santé &amp; Médical",TRUE,"❓ Inconnu"))</f>
        <v>🏗️ Bâtiments &amp; Travaux</v>
      </c>
      <c r="D140" s="45" t="s">
        <v>806</v>
      </c>
      <c r="E140" s="45" t="s">
        <v>113</v>
      </c>
      <c r="F140" s="45" t="s">
        <v>975</v>
      </c>
      <c r="G140" s="45" t="s">
        <v>113</v>
      </c>
      <c r="H140" s="45" t="s">
        <v>975</v>
      </c>
      <c r="I140" s="45" t="s">
        <v>797</v>
      </c>
      <c r="J140" s="45" t="s">
        <v>798</v>
      </c>
      <c r="K140" s="45" t="s">
        <v>799</v>
      </c>
      <c r="L140" s="104">
        <v>44682</v>
      </c>
      <c r="M140" s="104">
        <v>46142</v>
      </c>
      <c r="N140" s="45" t="s">
        <v>1498</v>
      </c>
      <c r="O140" s="45" t="s">
        <v>1478</v>
      </c>
      <c r="P140" s="45" t="s">
        <v>800</v>
      </c>
      <c r="Q140" s="45" t="s">
        <v>1497</v>
      </c>
      <c r="R140" s="45" t="s">
        <v>1996</v>
      </c>
      <c r="S140" s="45" t="s">
        <v>1109</v>
      </c>
      <c r="T140" s="45" t="s">
        <v>54</v>
      </c>
      <c r="U140" s="170" t="s">
        <v>1871</v>
      </c>
      <c r="V140" s="45" t="s">
        <v>1103</v>
      </c>
      <c r="W140" s="45" t="s">
        <v>176</v>
      </c>
      <c r="X140" s="105" t="s">
        <v>540</v>
      </c>
    </row>
    <row r="141" spans="1:24" ht="18" customHeight="1" x14ac:dyDescent="0.35">
      <c r="A141" t="str">
        <f t="shared" ca="1" si="9"/>
        <v>Marché terminé</v>
      </c>
      <c r="B141" s="570" t="str">
        <f t="shared" si="8"/>
        <v>B</v>
      </c>
      <c r="C141" s="571" t="str" cm="1">
        <f t="array" ref="C141">IF(B141="","",_xlfn.IFS(B141="A","📦 Appro. généraux",B141="H","🛡️ Hygiène &amp; Sécurité",B141="B","🏗️ Bâtiments &amp; Travaux",B141="J","🏗️ Bâtiments &amp; Travaux",B141="R","⚙️ Mécanique &amp; Atelier",B141="N","🧪 Chimie &amp; Biologie",B141="G","🧪 Chimie &amp; Biologie",B141="C","📣 Communication &amp; Culture",B141="D","✈️ Déplacements &amp; Logist.",B141="F","✈️ Déplacements &amp; Logist.",B141="E","📋 Études, Conseils &amp; RH",B141="I","💻 Informatique &amp; Audio.",B141="M","🔬 Instruments scient.",B141="O","🔬 Instruments scient.",B141="P","🔬 Instruments scient.",B141="S","🔬 Instruments scient.",B141="T","🔬 Instruments scient.",B141="U","🔬 Instruments scient.",B141="V","🔬 Instruments scient.",B141="W","🔬 Instruments scient.",B141="K","🐁 Expérimentation",B141="Q","🐁 Expérimentation",B141="L","🏥 Santé &amp; Médical",TRUE,"❓ Inconnu"))</f>
        <v>🏗️ Bâtiments &amp; Travaux</v>
      </c>
      <c r="D141" s="45" t="s">
        <v>806</v>
      </c>
      <c r="E141" s="45" t="s">
        <v>113</v>
      </c>
      <c r="F141" s="45" t="s">
        <v>975</v>
      </c>
      <c r="G141" s="45" t="s">
        <v>113</v>
      </c>
      <c r="H141" s="45" t="s">
        <v>975</v>
      </c>
      <c r="I141" s="45" t="s">
        <v>797</v>
      </c>
      <c r="J141" s="45" t="s">
        <v>798</v>
      </c>
      <c r="K141" s="45" t="s">
        <v>799</v>
      </c>
      <c r="L141" s="104">
        <v>44682</v>
      </c>
      <c r="M141" s="104">
        <v>46142</v>
      </c>
      <c r="N141" s="45" t="s">
        <v>1499</v>
      </c>
      <c r="O141" s="45" t="s">
        <v>1478</v>
      </c>
      <c r="P141" s="45" t="s">
        <v>800</v>
      </c>
      <c r="Q141" s="45" t="s">
        <v>1497</v>
      </c>
      <c r="R141" s="45" t="s">
        <v>1996</v>
      </c>
      <c r="S141" s="45" t="s">
        <v>1109</v>
      </c>
      <c r="T141" s="45" t="s">
        <v>54</v>
      </c>
      <c r="U141" s="170" t="s">
        <v>1871</v>
      </c>
      <c r="V141" s="45" t="s">
        <v>1103</v>
      </c>
      <c r="W141" s="45" t="s">
        <v>176</v>
      </c>
      <c r="X141" s="105" t="s">
        <v>540</v>
      </c>
    </row>
    <row r="142" spans="1:24" ht="18" customHeight="1" x14ac:dyDescent="0.35">
      <c r="A142" t="str">
        <f t="shared" ca="1" si="9"/>
        <v>Marché terminé</v>
      </c>
      <c r="B142" s="570" t="str">
        <f t="shared" si="8"/>
        <v>B</v>
      </c>
      <c r="C142" s="571" t="str" cm="1">
        <f t="array" ref="C142">IF(B142="","",_xlfn.IFS(B142="A","📦 Appro. généraux",B142="H","🛡️ Hygiène &amp; Sécurité",B142="B","🏗️ Bâtiments &amp; Travaux",B142="J","🏗️ Bâtiments &amp; Travaux",B142="R","⚙️ Mécanique &amp; Atelier",B142="N","🧪 Chimie &amp; Biologie",B142="G","🧪 Chimie &amp; Biologie",B142="C","📣 Communication &amp; Culture",B142="D","✈️ Déplacements &amp; Logist.",B142="F","✈️ Déplacements &amp; Logist.",B142="E","📋 Études, Conseils &amp; RH",B142="I","💻 Informatique &amp; Audio.",B142="M","🔬 Instruments scient.",B142="O","🔬 Instruments scient.",B142="P","🔬 Instruments scient.",B142="S","🔬 Instruments scient.",B142="T","🔬 Instruments scient.",B142="U","🔬 Instruments scient.",B142="V","🔬 Instruments scient.",B142="W","🔬 Instruments scient.",B142="K","🐁 Expérimentation",B142="Q","🐁 Expérimentation",B142="L","🏥 Santé &amp; Médical",TRUE,"❓ Inconnu"))</f>
        <v>🏗️ Bâtiments &amp; Travaux</v>
      </c>
      <c r="D142" s="45" t="s">
        <v>806</v>
      </c>
      <c r="E142" s="45" t="s">
        <v>113</v>
      </c>
      <c r="F142" s="45" t="s">
        <v>975</v>
      </c>
      <c r="G142" s="45" t="s">
        <v>113</v>
      </c>
      <c r="H142" s="45" t="s">
        <v>975</v>
      </c>
      <c r="I142" s="45" t="s">
        <v>797</v>
      </c>
      <c r="J142" s="45" t="s">
        <v>798</v>
      </c>
      <c r="K142" s="45" t="s">
        <v>799</v>
      </c>
      <c r="L142" s="104">
        <v>44682</v>
      </c>
      <c r="M142" s="104">
        <v>46142</v>
      </c>
      <c r="N142" s="45" t="s">
        <v>1500</v>
      </c>
      <c r="O142" s="45" t="s">
        <v>1478</v>
      </c>
      <c r="P142" s="45" t="s">
        <v>800</v>
      </c>
      <c r="Q142" s="45" t="s">
        <v>1497</v>
      </c>
      <c r="R142" s="45" t="s">
        <v>1996</v>
      </c>
      <c r="S142" s="45" t="s">
        <v>1109</v>
      </c>
      <c r="T142" s="45" t="s">
        <v>54</v>
      </c>
      <c r="U142" s="170" t="s">
        <v>1871</v>
      </c>
      <c r="V142" s="45" t="s">
        <v>1103</v>
      </c>
      <c r="W142" s="45" t="s">
        <v>177</v>
      </c>
      <c r="X142" s="105" t="s">
        <v>540</v>
      </c>
    </row>
    <row r="143" spans="1:24" ht="18" customHeight="1" x14ac:dyDescent="0.35">
      <c r="A143" t="str">
        <f t="shared" ca="1" si="9"/>
        <v>Marché terminé</v>
      </c>
      <c r="B143" s="570" t="str">
        <f t="shared" si="8"/>
        <v>B</v>
      </c>
      <c r="C143" s="571" t="str" cm="1">
        <f t="array" ref="C143">IF(B143="","",_xlfn.IFS(B143="A","📦 Appro. généraux",B143="H","🛡️ Hygiène &amp; Sécurité",B143="B","🏗️ Bâtiments &amp; Travaux",B143="J","🏗️ Bâtiments &amp; Travaux",B143="R","⚙️ Mécanique &amp; Atelier",B143="N","🧪 Chimie &amp; Biologie",B143="G","🧪 Chimie &amp; Biologie",B143="C","📣 Communication &amp; Culture",B143="D","✈️ Déplacements &amp; Logist.",B143="F","✈️ Déplacements &amp; Logist.",B143="E","📋 Études, Conseils &amp; RH",B143="I","💻 Informatique &amp; Audio.",B143="M","🔬 Instruments scient.",B143="O","🔬 Instruments scient.",B143="P","🔬 Instruments scient.",B143="S","🔬 Instruments scient.",B143="T","🔬 Instruments scient.",B143="U","🔬 Instruments scient.",B143="V","🔬 Instruments scient.",B143="W","🔬 Instruments scient.",B143="K","🐁 Expérimentation",B143="Q","🐁 Expérimentation",B143="L","🏥 Santé &amp; Médical",TRUE,"❓ Inconnu"))</f>
        <v>🏗️ Bâtiments &amp; Travaux</v>
      </c>
      <c r="D143" s="45" t="s">
        <v>806</v>
      </c>
      <c r="E143" s="45" t="s">
        <v>113</v>
      </c>
      <c r="F143" s="45" t="s">
        <v>975</v>
      </c>
      <c r="G143" s="45" t="s">
        <v>113</v>
      </c>
      <c r="H143" s="45" t="s">
        <v>975</v>
      </c>
      <c r="I143" s="45" t="s">
        <v>797</v>
      </c>
      <c r="J143" s="45" t="s">
        <v>798</v>
      </c>
      <c r="K143" s="45" t="s">
        <v>799</v>
      </c>
      <c r="L143" s="104">
        <v>44682</v>
      </c>
      <c r="M143" s="104">
        <v>46142</v>
      </c>
      <c r="N143" s="45" t="s">
        <v>1501</v>
      </c>
      <c r="O143" s="45" t="s">
        <v>1478</v>
      </c>
      <c r="P143" s="45" t="s">
        <v>800</v>
      </c>
      <c r="Q143" s="45" t="s">
        <v>1497</v>
      </c>
      <c r="R143" s="45" t="s">
        <v>1996</v>
      </c>
      <c r="S143" s="45" t="s">
        <v>1109</v>
      </c>
      <c r="T143" s="45" t="s">
        <v>54</v>
      </c>
      <c r="U143" s="170" t="s">
        <v>1871</v>
      </c>
      <c r="V143" s="45" t="s">
        <v>1103</v>
      </c>
      <c r="W143" s="45" t="s">
        <v>177</v>
      </c>
      <c r="X143" s="105" t="s">
        <v>540</v>
      </c>
    </row>
    <row r="144" spans="1:24" ht="18" customHeight="1" x14ac:dyDescent="0.35">
      <c r="A144" t="str">
        <f t="shared" ca="1" si="9"/>
        <v>Marché terminé</v>
      </c>
      <c r="B144" s="570" t="str">
        <f t="shared" si="8"/>
        <v>B</v>
      </c>
      <c r="C144" s="571" t="str" cm="1">
        <f t="array" ref="C144">IF(B144="","",_xlfn.IFS(B144="A","📦 Appro. généraux",B144="H","🛡️ Hygiène &amp; Sécurité",B144="B","🏗️ Bâtiments &amp; Travaux",B144="J","🏗️ Bâtiments &amp; Travaux",B144="R","⚙️ Mécanique &amp; Atelier",B144="N","🧪 Chimie &amp; Biologie",B144="G","🧪 Chimie &amp; Biologie",B144="C","📣 Communication &amp; Culture",B144="D","✈️ Déplacements &amp; Logist.",B144="F","✈️ Déplacements &amp; Logist.",B144="E","📋 Études, Conseils &amp; RH",B144="I","💻 Informatique &amp; Audio.",B144="M","🔬 Instruments scient.",B144="O","🔬 Instruments scient.",B144="P","🔬 Instruments scient.",B144="S","🔬 Instruments scient.",B144="T","🔬 Instruments scient.",B144="U","🔬 Instruments scient.",B144="V","🔬 Instruments scient.",B144="W","🔬 Instruments scient.",B144="K","🐁 Expérimentation",B144="Q","🐁 Expérimentation",B144="L","🏥 Santé &amp; Médical",TRUE,"❓ Inconnu"))</f>
        <v>🏗️ Bâtiments &amp; Travaux</v>
      </c>
      <c r="D144" s="45" t="s">
        <v>806</v>
      </c>
      <c r="E144" s="45" t="s">
        <v>113</v>
      </c>
      <c r="F144" s="45" t="s">
        <v>975</v>
      </c>
      <c r="G144" s="45" t="s">
        <v>113</v>
      </c>
      <c r="H144" s="45" t="s">
        <v>975</v>
      </c>
      <c r="I144" s="45" t="s">
        <v>797</v>
      </c>
      <c r="J144" s="45" t="s">
        <v>798</v>
      </c>
      <c r="K144" s="45" t="s">
        <v>799</v>
      </c>
      <c r="L144" s="104">
        <v>44682</v>
      </c>
      <c r="M144" s="104">
        <v>46142</v>
      </c>
      <c r="N144" s="45" t="s">
        <v>1502</v>
      </c>
      <c r="O144" s="45" t="s">
        <v>1478</v>
      </c>
      <c r="P144" s="45" t="s">
        <v>800</v>
      </c>
      <c r="Q144" s="45" t="s">
        <v>1497</v>
      </c>
      <c r="R144" s="45" t="s">
        <v>1996</v>
      </c>
      <c r="S144" s="45" t="s">
        <v>1109</v>
      </c>
      <c r="T144" s="45" t="s">
        <v>54</v>
      </c>
      <c r="U144" s="170" t="s">
        <v>1871</v>
      </c>
      <c r="V144" s="45" t="s">
        <v>1103</v>
      </c>
      <c r="W144" s="45" t="s">
        <v>177</v>
      </c>
      <c r="X144" s="105" t="s">
        <v>540</v>
      </c>
    </row>
    <row r="145" spans="1:24" ht="18" customHeight="1" x14ac:dyDescent="0.35">
      <c r="A145" t="str">
        <f t="shared" ca="1" si="9"/>
        <v>Marché terminé</v>
      </c>
      <c r="B145" s="570" t="str">
        <f t="shared" si="8"/>
        <v>B</v>
      </c>
      <c r="C145" s="571" t="str" cm="1">
        <f t="array" ref="C145">IF(B145="","",_xlfn.IFS(B145="A","📦 Appro. généraux",B145="H","🛡️ Hygiène &amp; Sécurité",B145="B","🏗️ Bâtiments &amp; Travaux",B145="J","🏗️ Bâtiments &amp; Travaux",B145="R","⚙️ Mécanique &amp; Atelier",B145="N","🧪 Chimie &amp; Biologie",B145="G","🧪 Chimie &amp; Biologie",B145="C","📣 Communication &amp; Culture",B145="D","✈️ Déplacements &amp; Logist.",B145="F","✈️ Déplacements &amp; Logist.",B145="E","📋 Études, Conseils &amp; RH",B145="I","💻 Informatique &amp; Audio.",B145="M","🔬 Instruments scient.",B145="O","🔬 Instruments scient.",B145="P","🔬 Instruments scient.",B145="S","🔬 Instruments scient.",B145="T","🔬 Instruments scient.",B145="U","🔬 Instruments scient.",B145="V","🔬 Instruments scient.",B145="W","🔬 Instruments scient.",B145="K","🐁 Expérimentation",B145="Q","🐁 Expérimentation",B145="L","🏥 Santé &amp; Médical",TRUE,"❓ Inconnu"))</f>
        <v>🏗️ Bâtiments &amp; Travaux</v>
      </c>
      <c r="D145" s="45" t="s">
        <v>806</v>
      </c>
      <c r="E145" s="45" t="s">
        <v>114</v>
      </c>
      <c r="F145" s="45" t="s">
        <v>1825</v>
      </c>
      <c r="G145" s="45" t="s">
        <v>114</v>
      </c>
      <c r="H145" s="45" t="s">
        <v>1825</v>
      </c>
      <c r="I145" s="45" t="s">
        <v>1095</v>
      </c>
      <c r="J145" s="45" t="s">
        <v>2176</v>
      </c>
      <c r="K145" s="45" t="s">
        <v>858</v>
      </c>
      <c r="L145" s="104">
        <v>44690</v>
      </c>
      <c r="M145" s="104">
        <v>46143</v>
      </c>
      <c r="N145" s="45" t="s">
        <v>1503</v>
      </c>
      <c r="O145" s="45" t="s">
        <v>1155</v>
      </c>
      <c r="P145" s="45" t="s">
        <v>859</v>
      </c>
      <c r="Q145" s="45" t="s">
        <v>1504</v>
      </c>
      <c r="R145" s="45" t="s">
        <v>1997</v>
      </c>
      <c r="S145" s="45" t="s">
        <v>2197</v>
      </c>
      <c r="T145" s="45" t="s">
        <v>54</v>
      </c>
      <c r="U145" s="186" t="s">
        <v>2520</v>
      </c>
      <c r="V145" s="45" t="s">
        <v>1103</v>
      </c>
      <c r="W145" s="45" t="s">
        <v>202</v>
      </c>
      <c r="X145" s="105" t="s">
        <v>557</v>
      </c>
    </row>
    <row r="146" spans="1:24" ht="18" customHeight="1" x14ac:dyDescent="0.35">
      <c r="A146" t="str">
        <f t="shared" ca="1" si="9"/>
        <v>Marché en cours</v>
      </c>
      <c r="B146" s="570" t="str">
        <f t="shared" si="8"/>
        <v>B</v>
      </c>
      <c r="C146" s="571" t="str" cm="1">
        <f t="array" ref="C146">IF(B146="","",_xlfn.IFS(B146="A","📦 Appro. généraux",B146="H","🛡️ Hygiène &amp; Sécurité",B146="B","🏗️ Bâtiments &amp; Travaux",B146="J","🏗️ Bâtiments &amp; Travaux",B146="R","⚙️ Mécanique &amp; Atelier",B146="N","🧪 Chimie &amp; Biologie",B146="G","🧪 Chimie &amp; Biologie",B146="C","📣 Communication &amp; Culture",B146="D","✈️ Déplacements &amp; Logist.",B146="F","✈️ Déplacements &amp; Logist.",B146="E","📋 Études, Conseils &amp; RH",B146="I","💻 Informatique &amp; Audio.",B146="M","🔬 Instruments scient.",B146="O","🔬 Instruments scient.",B146="P","🔬 Instruments scient.",B146="S","🔬 Instruments scient.",B146="T","🔬 Instruments scient.",B146="U","🔬 Instruments scient.",B146="V","🔬 Instruments scient.",B146="W","🔬 Instruments scient.",B146="K","🐁 Expérimentation",B146="Q","🐁 Expérimentation",B146="L","🏥 Santé &amp; Médical",TRUE,"❓ Inconnu"))</f>
        <v>🏗️ Bâtiments &amp; Travaux</v>
      </c>
      <c r="D146" s="45" t="s">
        <v>806</v>
      </c>
      <c r="E146" s="45" t="s">
        <v>115</v>
      </c>
      <c r="F146" s="45" t="s">
        <v>1009</v>
      </c>
      <c r="G146" s="45" t="s">
        <v>115</v>
      </c>
      <c r="H146" s="45" t="s">
        <v>1009</v>
      </c>
      <c r="I146" s="45" t="s">
        <v>1096</v>
      </c>
      <c r="J146" s="45" t="s">
        <v>2175</v>
      </c>
      <c r="K146" s="45" t="s">
        <v>2175</v>
      </c>
      <c r="L146" s="104">
        <v>44904</v>
      </c>
      <c r="M146" s="104">
        <v>46364</v>
      </c>
      <c r="N146" s="45" t="s">
        <v>1505</v>
      </c>
      <c r="O146" s="45" t="s">
        <v>1254</v>
      </c>
      <c r="P146" s="45" t="s">
        <v>859</v>
      </c>
      <c r="Q146" s="45" t="s">
        <v>1374</v>
      </c>
      <c r="R146" s="45" t="s">
        <v>1969</v>
      </c>
      <c r="S146" s="45" t="s">
        <v>702</v>
      </c>
      <c r="T146" s="45" t="s">
        <v>54</v>
      </c>
      <c r="U146" s="170" t="s">
        <v>1841</v>
      </c>
      <c r="V146" s="45" t="s">
        <v>1103</v>
      </c>
      <c r="W146" s="45" t="s">
        <v>211</v>
      </c>
      <c r="X146" s="105" t="s">
        <v>545</v>
      </c>
    </row>
    <row r="147" spans="1:24" ht="18" customHeight="1" x14ac:dyDescent="0.35">
      <c r="A147" t="str">
        <f t="shared" ca="1" si="9"/>
        <v>Marché en cours</v>
      </c>
      <c r="B147" s="570" t="str">
        <f t="shared" si="8"/>
        <v>B</v>
      </c>
      <c r="C147" s="571" t="str" cm="1">
        <f t="array" ref="C147">IF(B147="","",_xlfn.IFS(B147="A","📦 Appro. généraux",B147="H","🛡️ Hygiène &amp; Sécurité",B147="B","🏗️ Bâtiments &amp; Travaux",B147="J","🏗️ Bâtiments &amp; Travaux",B147="R","⚙️ Mécanique &amp; Atelier",B147="N","🧪 Chimie &amp; Biologie",B147="G","🧪 Chimie &amp; Biologie",B147="C","📣 Communication &amp; Culture",B147="D","✈️ Déplacements &amp; Logist.",B147="F","✈️ Déplacements &amp; Logist.",B147="E","📋 Études, Conseils &amp; RH",B147="I","💻 Informatique &amp; Audio.",B147="M","🔬 Instruments scient.",B147="O","🔬 Instruments scient.",B147="P","🔬 Instruments scient.",B147="S","🔬 Instruments scient.",B147="T","🔬 Instruments scient.",B147="U","🔬 Instruments scient.",B147="V","🔬 Instruments scient.",B147="W","🔬 Instruments scient.",B147="K","🐁 Expérimentation",B147="Q","🐁 Expérimentation",B147="L","🏥 Santé &amp; Médical",TRUE,"❓ Inconnu"))</f>
        <v>🏗️ Bâtiments &amp; Travaux</v>
      </c>
      <c r="D147" s="45" t="s">
        <v>806</v>
      </c>
      <c r="E147" s="45" t="s">
        <v>43</v>
      </c>
      <c r="F147" s="45" t="s">
        <v>990</v>
      </c>
      <c r="G147" s="45" t="s">
        <v>43</v>
      </c>
      <c r="H147" s="45" t="s">
        <v>990</v>
      </c>
      <c r="I147" s="45" t="s">
        <v>798</v>
      </c>
      <c r="J147" s="45" t="s">
        <v>2175</v>
      </c>
      <c r="K147" s="45" t="s">
        <v>2175</v>
      </c>
      <c r="L147" s="104">
        <v>44631</v>
      </c>
      <c r="M147" s="104">
        <v>47574</v>
      </c>
      <c r="N147" s="45" t="s">
        <v>1232</v>
      </c>
      <c r="O147" s="45" t="s">
        <v>1233</v>
      </c>
      <c r="P147" s="45" t="s">
        <v>860</v>
      </c>
      <c r="Q147" s="45" t="s">
        <v>1217</v>
      </c>
      <c r="R147" s="45" t="s">
        <v>1927</v>
      </c>
      <c r="S147" s="45" t="s">
        <v>1067</v>
      </c>
      <c r="T147" s="45" t="s">
        <v>54</v>
      </c>
      <c r="U147" s="170" t="s">
        <v>2255</v>
      </c>
      <c r="V147" s="45" t="s">
        <v>1103</v>
      </c>
      <c r="W147" s="45" t="s">
        <v>212</v>
      </c>
      <c r="X147" s="105" t="s">
        <v>564</v>
      </c>
    </row>
    <row r="148" spans="1:24" ht="18" customHeight="1" x14ac:dyDescent="0.35">
      <c r="A148" t="str">
        <f t="shared" ca="1" si="9"/>
        <v>Marché en cours</v>
      </c>
      <c r="B148" s="570" t="str">
        <f t="shared" si="8"/>
        <v>B</v>
      </c>
      <c r="C148" s="571" t="str" cm="1">
        <f t="array" ref="C148">IF(B148="","",_xlfn.IFS(B148="A","📦 Appro. généraux",B148="H","🛡️ Hygiène &amp; Sécurité",B148="B","🏗️ Bâtiments &amp; Travaux",B148="J","🏗️ Bâtiments &amp; Travaux",B148="R","⚙️ Mécanique &amp; Atelier",B148="N","🧪 Chimie &amp; Biologie",B148="G","🧪 Chimie &amp; Biologie",B148="C","📣 Communication &amp; Culture",B148="D","✈️ Déplacements &amp; Logist.",B148="F","✈️ Déplacements &amp; Logist.",B148="E","📋 Études, Conseils &amp; RH",B148="I","💻 Informatique &amp; Audio.",B148="M","🔬 Instruments scient.",B148="O","🔬 Instruments scient.",B148="P","🔬 Instruments scient.",B148="S","🔬 Instruments scient.",B148="T","🔬 Instruments scient.",B148="U","🔬 Instruments scient.",B148="V","🔬 Instruments scient.",B148="W","🔬 Instruments scient.",B148="K","🐁 Expérimentation",B148="Q","🐁 Expérimentation",B148="L","🏥 Santé &amp; Médical",TRUE,"❓ Inconnu"))</f>
        <v>🏗️ Bâtiments &amp; Travaux</v>
      </c>
      <c r="D148" s="45" t="s">
        <v>806</v>
      </c>
      <c r="E148" s="45" t="s">
        <v>116</v>
      </c>
      <c r="F148" s="45" t="s">
        <v>991</v>
      </c>
      <c r="G148" s="45" t="s">
        <v>116</v>
      </c>
      <c r="H148" s="45" t="s">
        <v>991</v>
      </c>
      <c r="I148" s="45" t="s">
        <v>1095</v>
      </c>
      <c r="J148" s="45" t="s">
        <v>853</v>
      </c>
      <c r="K148" s="45" t="s">
        <v>853</v>
      </c>
      <c r="L148" s="104">
        <v>44953</v>
      </c>
      <c r="M148" s="104">
        <v>46413</v>
      </c>
      <c r="N148" s="45" t="s">
        <v>1506</v>
      </c>
      <c r="O148" s="45" t="s">
        <v>1386</v>
      </c>
      <c r="P148" s="45" t="s">
        <v>859</v>
      </c>
      <c r="Q148" s="45" t="s">
        <v>1507</v>
      </c>
      <c r="R148" s="45" t="s">
        <v>1998</v>
      </c>
      <c r="S148" s="45" t="s">
        <v>1068</v>
      </c>
      <c r="T148" s="45" t="s">
        <v>54</v>
      </c>
      <c r="U148" s="186" t="s">
        <v>2521</v>
      </c>
      <c r="V148" s="45" t="s">
        <v>1103</v>
      </c>
      <c r="W148" s="45" t="s">
        <v>213</v>
      </c>
      <c r="X148" s="105" t="s">
        <v>542</v>
      </c>
    </row>
    <row r="149" spans="1:24" ht="18" customHeight="1" x14ac:dyDescent="0.35">
      <c r="A149" t="str">
        <f t="shared" ca="1" si="9"/>
        <v>Marché en cours</v>
      </c>
      <c r="B149" s="570" t="str">
        <f t="shared" si="8"/>
        <v>B</v>
      </c>
      <c r="C149" s="571" t="str" cm="1">
        <f t="array" ref="C149">IF(B149="","",_xlfn.IFS(B149="A","📦 Appro. généraux",B149="H","🛡️ Hygiène &amp; Sécurité",B149="B","🏗️ Bâtiments &amp; Travaux",B149="J","🏗️ Bâtiments &amp; Travaux",B149="R","⚙️ Mécanique &amp; Atelier",B149="N","🧪 Chimie &amp; Biologie",B149="G","🧪 Chimie &amp; Biologie",B149="C","📣 Communication &amp; Culture",B149="D","✈️ Déplacements &amp; Logist.",B149="F","✈️ Déplacements &amp; Logist.",B149="E","📋 Études, Conseils &amp; RH",B149="I","💻 Informatique &amp; Audio.",B149="M","🔬 Instruments scient.",B149="O","🔬 Instruments scient.",B149="P","🔬 Instruments scient.",B149="S","🔬 Instruments scient.",B149="T","🔬 Instruments scient.",B149="U","🔬 Instruments scient.",B149="V","🔬 Instruments scient.",B149="W","🔬 Instruments scient.",B149="K","🐁 Expérimentation",B149="Q","🐁 Expérimentation",B149="L","🏥 Santé &amp; Médical",TRUE,"❓ Inconnu"))</f>
        <v>🏗️ Bâtiments &amp; Travaux</v>
      </c>
      <c r="D149" s="45" t="s">
        <v>806</v>
      </c>
      <c r="E149" s="45" t="s">
        <v>117</v>
      </c>
      <c r="F149" s="45" t="s">
        <v>992</v>
      </c>
      <c r="G149" s="45" t="s">
        <v>117</v>
      </c>
      <c r="H149" s="45" t="s">
        <v>992</v>
      </c>
      <c r="I149" s="45" t="s">
        <v>1095</v>
      </c>
      <c r="J149" s="45" t="s">
        <v>853</v>
      </c>
      <c r="K149" s="45" t="s">
        <v>853</v>
      </c>
      <c r="L149" s="104">
        <v>44953</v>
      </c>
      <c r="M149" s="104">
        <v>46413</v>
      </c>
      <c r="N149" s="45" t="s">
        <v>1508</v>
      </c>
      <c r="O149" s="45" t="s">
        <v>1509</v>
      </c>
      <c r="P149" s="45" t="s">
        <v>859</v>
      </c>
      <c r="Q149" s="45" t="s">
        <v>1510</v>
      </c>
      <c r="R149" s="45" t="s">
        <v>1999</v>
      </c>
      <c r="S149" s="45" t="s">
        <v>1068</v>
      </c>
      <c r="T149" s="45" t="s">
        <v>54</v>
      </c>
      <c r="U149" s="186" t="s">
        <v>2521</v>
      </c>
      <c r="V149" s="45" t="s">
        <v>1103</v>
      </c>
      <c r="W149" s="45" t="s">
        <v>214</v>
      </c>
      <c r="X149" s="105" t="s">
        <v>565</v>
      </c>
    </row>
    <row r="150" spans="1:24" ht="18" customHeight="1" x14ac:dyDescent="0.35">
      <c r="A150" t="str">
        <f t="shared" ca="1" si="9"/>
        <v>Marché en cours</v>
      </c>
      <c r="B150" s="570" t="str">
        <f t="shared" si="8"/>
        <v>B</v>
      </c>
      <c r="C150" s="571" t="str" cm="1">
        <f t="array" ref="C150">IF(B150="","",_xlfn.IFS(B150="A","📦 Appro. généraux",B150="H","🛡️ Hygiène &amp; Sécurité",B150="B","🏗️ Bâtiments &amp; Travaux",B150="J","🏗️ Bâtiments &amp; Travaux",B150="R","⚙️ Mécanique &amp; Atelier",B150="N","🧪 Chimie &amp; Biologie",B150="G","🧪 Chimie &amp; Biologie",B150="C","📣 Communication &amp; Culture",B150="D","✈️ Déplacements &amp; Logist.",B150="F","✈️ Déplacements &amp; Logist.",B150="E","📋 Études, Conseils &amp; RH",B150="I","💻 Informatique &amp; Audio.",B150="M","🔬 Instruments scient.",B150="O","🔬 Instruments scient.",B150="P","🔬 Instruments scient.",B150="S","🔬 Instruments scient.",B150="T","🔬 Instruments scient.",B150="U","🔬 Instruments scient.",B150="V","🔬 Instruments scient.",B150="W","🔬 Instruments scient.",B150="K","🐁 Expérimentation",B150="Q","🐁 Expérimentation",B150="L","🏥 Santé &amp; Médical",TRUE,"❓ Inconnu"))</f>
        <v>🏗️ Bâtiments &amp; Travaux</v>
      </c>
      <c r="D150" s="45" t="s">
        <v>806</v>
      </c>
      <c r="E150" s="45" t="s">
        <v>118</v>
      </c>
      <c r="F150" s="45" t="s">
        <v>993</v>
      </c>
      <c r="G150" s="45" t="s">
        <v>118</v>
      </c>
      <c r="H150" s="45" t="s">
        <v>993</v>
      </c>
      <c r="I150" s="45" t="s">
        <v>1095</v>
      </c>
      <c r="J150" s="45" t="s">
        <v>853</v>
      </c>
      <c r="K150" s="45" t="s">
        <v>853</v>
      </c>
      <c r="L150" s="104">
        <v>44953</v>
      </c>
      <c r="M150" s="104">
        <v>46413</v>
      </c>
      <c r="N150" s="45" t="s">
        <v>1511</v>
      </c>
      <c r="O150" s="45" t="s">
        <v>1254</v>
      </c>
      <c r="P150" s="45" t="s">
        <v>859</v>
      </c>
      <c r="Q150" s="45" t="s">
        <v>1304</v>
      </c>
      <c r="R150" s="45" t="s">
        <v>1949</v>
      </c>
      <c r="S150" s="45" t="s">
        <v>1068</v>
      </c>
      <c r="T150" s="45" t="s">
        <v>54</v>
      </c>
      <c r="U150" s="186" t="s">
        <v>2521</v>
      </c>
      <c r="V150" s="45" t="s">
        <v>1103</v>
      </c>
      <c r="W150" s="45" t="s">
        <v>213</v>
      </c>
      <c r="X150" s="105" t="s">
        <v>542</v>
      </c>
    </row>
    <row r="151" spans="1:24" ht="18" customHeight="1" x14ac:dyDescent="0.35">
      <c r="A151" t="str">
        <f t="shared" ca="1" si="9"/>
        <v>Marché en cours</v>
      </c>
      <c r="B151" s="570" t="str">
        <f t="shared" si="8"/>
        <v>B</v>
      </c>
      <c r="C151" s="571" t="str" cm="1">
        <f t="array" ref="C151">IF(B151="","",_xlfn.IFS(B151="A","📦 Appro. généraux",B151="H","🛡️ Hygiène &amp; Sécurité",B151="B","🏗️ Bâtiments &amp; Travaux",B151="J","🏗️ Bâtiments &amp; Travaux",B151="R","⚙️ Mécanique &amp; Atelier",B151="N","🧪 Chimie &amp; Biologie",B151="G","🧪 Chimie &amp; Biologie",B151="C","📣 Communication &amp; Culture",B151="D","✈️ Déplacements &amp; Logist.",B151="F","✈️ Déplacements &amp; Logist.",B151="E","📋 Études, Conseils &amp; RH",B151="I","💻 Informatique &amp; Audio.",B151="M","🔬 Instruments scient.",B151="O","🔬 Instruments scient.",B151="P","🔬 Instruments scient.",B151="S","🔬 Instruments scient.",B151="T","🔬 Instruments scient.",B151="U","🔬 Instruments scient.",B151="V","🔬 Instruments scient.",B151="W","🔬 Instruments scient.",B151="K","🐁 Expérimentation",B151="Q","🐁 Expérimentation",B151="L","🏥 Santé &amp; Médical",TRUE,"❓ Inconnu"))</f>
        <v>🏗️ Bâtiments &amp; Travaux</v>
      </c>
      <c r="D151" s="45" t="s">
        <v>806</v>
      </c>
      <c r="E151" s="45" t="s">
        <v>118</v>
      </c>
      <c r="F151" s="45" t="s">
        <v>993</v>
      </c>
      <c r="G151" s="45" t="s">
        <v>118</v>
      </c>
      <c r="H151" s="45" t="s">
        <v>993</v>
      </c>
      <c r="I151" s="45" t="s">
        <v>1095</v>
      </c>
      <c r="J151" s="45" t="s">
        <v>853</v>
      </c>
      <c r="K151" s="45" t="s">
        <v>853</v>
      </c>
      <c r="L151" s="104">
        <v>44953</v>
      </c>
      <c r="M151" s="104">
        <v>46413</v>
      </c>
      <c r="N151" s="45" t="s">
        <v>1512</v>
      </c>
      <c r="O151" s="45" t="s">
        <v>1513</v>
      </c>
      <c r="P151" s="45" t="s">
        <v>859</v>
      </c>
      <c r="Q151" s="45" t="s">
        <v>1514</v>
      </c>
      <c r="R151" s="45" t="s">
        <v>2000</v>
      </c>
      <c r="S151" s="45" t="s">
        <v>1068</v>
      </c>
      <c r="T151" s="45" t="s">
        <v>54</v>
      </c>
      <c r="U151" s="186" t="s">
        <v>2521</v>
      </c>
      <c r="V151" s="45" t="s">
        <v>1103</v>
      </c>
      <c r="W151" s="45" t="s">
        <v>213</v>
      </c>
      <c r="X151" s="105" t="s">
        <v>542</v>
      </c>
    </row>
    <row r="152" spans="1:24" ht="18" customHeight="1" x14ac:dyDescent="0.35">
      <c r="A152" t="str">
        <f t="shared" ca="1" si="9"/>
        <v>Marché en cours</v>
      </c>
      <c r="B152" s="570" t="str">
        <f t="shared" si="8"/>
        <v>B</v>
      </c>
      <c r="C152" s="571" t="str" cm="1">
        <f t="array" ref="C152">IF(B152="","",_xlfn.IFS(B152="A","📦 Appro. généraux",B152="H","🛡️ Hygiène &amp; Sécurité",B152="B","🏗️ Bâtiments &amp; Travaux",B152="J","🏗️ Bâtiments &amp; Travaux",B152="R","⚙️ Mécanique &amp; Atelier",B152="N","🧪 Chimie &amp; Biologie",B152="G","🧪 Chimie &amp; Biologie",B152="C","📣 Communication &amp; Culture",B152="D","✈️ Déplacements &amp; Logist.",B152="F","✈️ Déplacements &amp; Logist.",B152="E","📋 Études, Conseils &amp; RH",B152="I","💻 Informatique &amp; Audio.",B152="M","🔬 Instruments scient.",B152="O","🔬 Instruments scient.",B152="P","🔬 Instruments scient.",B152="S","🔬 Instruments scient.",B152="T","🔬 Instruments scient.",B152="U","🔬 Instruments scient.",B152="V","🔬 Instruments scient.",B152="W","🔬 Instruments scient.",B152="K","🐁 Expérimentation",B152="Q","🐁 Expérimentation",B152="L","🏥 Santé &amp; Médical",TRUE,"❓ Inconnu"))</f>
        <v>🏗️ Bâtiments &amp; Travaux</v>
      </c>
      <c r="D152" s="45" t="s">
        <v>806</v>
      </c>
      <c r="E152" s="45" t="s">
        <v>116</v>
      </c>
      <c r="F152" s="45" t="s">
        <v>991</v>
      </c>
      <c r="G152" s="45" t="s">
        <v>116</v>
      </c>
      <c r="H152" s="45" t="s">
        <v>991</v>
      </c>
      <c r="I152" s="45" t="s">
        <v>1095</v>
      </c>
      <c r="J152" s="45" t="s">
        <v>853</v>
      </c>
      <c r="K152" s="45" t="s">
        <v>853</v>
      </c>
      <c r="L152" s="104">
        <v>44953</v>
      </c>
      <c r="M152" s="104">
        <v>46413</v>
      </c>
      <c r="N152" s="45" t="s">
        <v>1515</v>
      </c>
      <c r="O152" s="45" t="s">
        <v>1238</v>
      </c>
      <c r="P152" s="45" t="s">
        <v>859</v>
      </c>
      <c r="Q152" s="45" t="s">
        <v>1516</v>
      </c>
      <c r="R152" s="45" t="s">
        <v>2001</v>
      </c>
      <c r="S152" s="45" t="s">
        <v>1068</v>
      </c>
      <c r="T152" s="45" t="s">
        <v>54</v>
      </c>
      <c r="U152" s="186" t="s">
        <v>2521</v>
      </c>
      <c r="V152" s="45" t="s">
        <v>1103</v>
      </c>
      <c r="W152" s="45" t="s">
        <v>213</v>
      </c>
      <c r="X152" s="105" t="s">
        <v>542</v>
      </c>
    </row>
    <row r="153" spans="1:24" ht="18" customHeight="1" x14ac:dyDescent="0.35">
      <c r="A153" t="str">
        <f t="shared" ca="1" si="9"/>
        <v>Marché en cours</v>
      </c>
      <c r="B153" s="570" t="str">
        <f t="shared" si="8"/>
        <v>B</v>
      </c>
      <c r="C153" s="571" t="str" cm="1">
        <f t="array" ref="C153">IF(B153="","",_xlfn.IFS(B153="A","📦 Appro. généraux",B153="H","🛡️ Hygiène &amp; Sécurité",B153="B","🏗️ Bâtiments &amp; Travaux",B153="J","🏗️ Bâtiments &amp; Travaux",B153="R","⚙️ Mécanique &amp; Atelier",B153="N","🧪 Chimie &amp; Biologie",B153="G","🧪 Chimie &amp; Biologie",B153="C","📣 Communication &amp; Culture",B153="D","✈️ Déplacements &amp; Logist.",B153="F","✈️ Déplacements &amp; Logist.",B153="E","📋 Études, Conseils &amp; RH",B153="I","💻 Informatique &amp; Audio.",B153="M","🔬 Instruments scient.",B153="O","🔬 Instruments scient.",B153="P","🔬 Instruments scient.",B153="S","🔬 Instruments scient.",B153="T","🔬 Instruments scient.",B153="U","🔬 Instruments scient.",B153="V","🔬 Instruments scient.",B153="W","🔬 Instruments scient.",B153="K","🐁 Expérimentation",B153="Q","🐁 Expérimentation",B153="L","🏥 Santé &amp; Médical",TRUE,"❓ Inconnu"))</f>
        <v>🏗️ Bâtiments &amp; Travaux</v>
      </c>
      <c r="D153" s="45" t="s">
        <v>806</v>
      </c>
      <c r="E153" s="45" t="s">
        <v>118</v>
      </c>
      <c r="F153" s="45" t="s">
        <v>993</v>
      </c>
      <c r="G153" s="45" t="s">
        <v>118</v>
      </c>
      <c r="H153" s="45" t="s">
        <v>993</v>
      </c>
      <c r="I153" s="45" t="s">
        <v>1095</v>
      </c>
      <c r="J153" s="45" t="s">
        <v>853</v>
      </c>
      <c r="K153" s="45" t="s">
        <v>853</v>
      </c>
      <c r="L153" s="104">
        <v>44953</v>
      </c>
      <c r="M153" s="104">
        <v>46413</v>
      </c>
      <c r="N153" s="45" t="s">
        <v>1517</v>
      </c>
      <c r="O153" s="45" t="s">
        <v>1180</v>
      </c>
      <c r="P153" s="45" t="s">
        <v>859</v>
      </c>
      <c r="Q153" s="45" t="s">
        <v>1516</v>
      </c>
      <c r="R153" s="45" t="s">
        <v>2001</v>
      </c>
      <c r="S153" s="45" t="s">
        <v>1068</v>
      </c>
      <c r="T153" s="45" t="s">
        <v>54</v>
      </c>
      <c r="U153" s="186" t="s">
        <v>2521</v>
      </c>
      <c r="V153" s="45" t="s">
        <v>1103</v>
      </c>
      <c r="W153" s="45" t="s">
        <v>213</v>
      </c>
      <c r="X153" s="105" t="s">
        <v>542</v>
      </c>
    </row>
    <row r="154" spans="1:24" ht="18" customHeight="1" x14ac:dyDescent="0.35">
      <c r="A154" t="str">
        <f t="shared" ca="1" si="9"/>
        <v>Marché terminé</v>
      </c>
      <c r="B154" s="570" t="str">
        <f t="shared" si="8"/>
        <v>B</v>
      </c>
      <c r="C154" s="571" t="str" cm="1">
        <f t="array" ref="C154">IF(B154="","",_xlfn.IFS(B154="A","📦 Appro. généraux",B154="H","🛡️ Hygiène &amp; Sécurité",B154="B","🏗️ Bâtiments &amp; Travaux",B154="J","🏗️ Bâtiments &amp; Travaux",B154="R","⚙️ Mécanique &amp; Atelier",B154="N","🧪 Chimie &amp; Biologie",B154="G","🧪 Chimie &amp; Biologie",B154="C","📣 Communication &amp; Culture",B154="D","✈️ Déplacements &amp; Logist.",B154="F","✈️ Déplacements &amp; Logist.",B154="E","📋 Études, Conseils &amp; RH",B154="I","💻 Informatique &amp; Audio.",B154="M","🔬 Instruments scient.",B154="O","🔬 Instruments scient.",B154="P","🔬 Instruments scient.",B154="S","🔬 Instruments scient.",B154="T","🔬 Instruments scient.",B154="U","🔬 Instruments scient.",B154="V","🔬 Instruments scient.",B154="W","🔬 Instruments scient.",B154="K","🐁 Expérimentation",B154="Q","🐁 Expérimentation",B154="L","🏥 Santé &amp; Médical",TRUE,"❓ Inconnu"))</f>
        <v>🏗️ Bâtiments &amp; Travaux</v>
      </c>
      <c r="D154" s="45" t="s">
        <v>806</v>
      </c>
      <c r="E154" s="45" t="s">
        <v>119</v>
      </c>
      <c r="F154" s="45" t="s">
        <v>994</v>
      </c>
      <c r="G154" s="45" t="s">
        <v>119</v>
      </c>
      <c r="H154" s="45" t="s">
        <v>994</v>
      </c>
      <c r="I154" s="45" t="s">
        <v>1095</v>
      </c>
      <c r="J154" s="45" t="s">
        <v>853</v>
      </c>
      <c r="K154" s="45" t="s">
        <v>853</v>
      </c>
      <c r="L154" s="104">
        <v>44861</v>
      </c>
      <c r="M154" s="104">
        <v>45956</v>
      </c>
      <c r="N154" s="45" t="s">
        <v>1518</v>
      </c>
      <c r="O154" s="45" t="s">
        <v>1519</v>
      </c>
      <c r="P154" s="45" t="s">
        <v>801</v>
      </c>
      <c r="Q154" s="45" t="s">
        <v>1520</v>
      </c>
      <c r="R154" s="45" t="s">
        <v>2002</v>
      </c>
      <c r="S154" s="45" t="s">
        <v>1069</v>
      </c>
      <c r="T154" s="45" t="s">
        <v>54</v>
      </c>
      <c r="U154" s="186" t="s">
        <v>2522</v>
      </c>
      <c r="V154" s="45" t="s">
        <v>1103</v>
      </c>
      <c r="W154" s="45" t="s">
        <v>215</v>
      </c>
      <c r="X154" s="105" t="s">
        <v>566</v>
      </c>
    </row>
    <row r="155" spans="1:24" ht="18" customHeight="1" x14ac:dyDescent="0.35">
      <c r="A155" t="str">
        <f t="shared" ca="1" si="9"/>
        <v>Marché terminé</v>
      </c>
      <c r="B155" s="570" t="str">
        <f t="shared" si="8"/>
        <v>B</v>
      </c>
      <c r="C155" s="571" t="str" cm="1">
        <f t="array" ref="C155">IF(B155="","",_xlfn.IFS(B155="A","📦 Appro. généraux",B155="H","🛡️ Hygiène &amp; Sécurité",B155="B","🏗️ Bâtiments &amp; Travaux",B155="J","🏗️ Bâtiments &amp; Travaux",B155="R","⚙️ Mécanique &amp; Atelier",B155="N","🧪 Chimie &amp; Biologie",B155="G","🧪 Chimie &amp; Biologie",B155="C","📣 Communication &amp; Culture",B155="D","✈️ Déplacements &amp; Logist.",B155="F","✈️ Déplacements &amp; Logist.",B155="E","📋 Études, Conseils &amp; RH",B155="I","💻 Informatique &amp; Audio.",B155="M","🔬 Instruments scient.",B155="O","🔬 Instruments scient.",B155="P","🔬 Instruments scient.",B155="S","🔬 Instruments scient.",B155="T","🔬 Instruments scient.",B155="U","🔬 Instruments scient.",B155="V","🔬 Instruments scient.",B155="W","🔬 Instruments scient.",B155="K","🐁 Expérimentation",B155="Q","🐁 Expérimentation",B155="L","🏥 Santé &amp; Médical",TRUE,"❓ Inconnu"))</f>
        <v>🏗️ Bâtiments &amp; Travaux</v>
      </c>
      <c r="D155" s="45" t="s">
        <v>806</v>
      </c>
      <c r="E155" s="45" t="s">
        <v>91</v>
      </c>
      <c r="F155" s="45" t="s">
        <v>1002</v>
      </c>
      <c r="G155" s="45" t="s">
        <v>91</v>
      </c>
      <c r="H155" s="45" t="s">
        <v>1002</v>
      </c>
      <c r="I155" s="45" t="s">
        <v>1095</v>
      </c>
      <c r="J155" s="45" t="s">
        <v>2176</v>
      </c>
      <c r="K155" s="45" t="s">
        <v>2176</v>
      </c>
      <c r="L155" s="104">
        <v>43891</v>
      </c>
      <c r="M155" s="104">
        <v>45643</v>
      </c>
      <c r="N155" s="45" t="s">
        <v>1521</v>
      </c>
      <c r="O155" s="45" t="s">
        <v>1164</v>
      </c>
      <c r="P155" s="45" t="s">
        <v>800</v>
      </c>
      <c r="Q155" s="45" t="s">
        <v>1522</v>
      </c>
      <c r="R155" s="45" t="s">
        <v>2003</v>
      </c>
      <c r="S155" s="45" t="s">
        <v>715</v>
      </c>
      <c r="T155" s="45" t="s">
        <v>54</v>
      </c>
      <c r="U155" s="170" t="s">
        <v>1842</v>
      </c>
      <c r="V155" s="45" t="s">
        <v>1103</v>
      </c>
      <c r="W155" s="45" t="s">
        <v>216</v>
      </c>
      <c r="X155" s="105" t="s">
        <v>551</v>
      </c>
    </row>
    <row r="156" spans="1:24" ht="18" customHeight="1" x14ac:dyDescent="0.35">
      <c r="A156" t="str">
        <f t="shared" ca="1" si="9"/>
        <v>Marché en cours</v>
      </c>
      <c r="B156" s="570" t="str">
        <f t="shared" si="8"/>
        <v>B</v>
      </c>
      <c r="C156" s="571" t="str" cm="1">
        <f t="array" ref="C156">IF(B156="","",_xlfn.IFS(B156="A","📦 Appro. généraux",B156="H","🛡️ Hygiène &amp; Sécurité",B156="B","🏗️ Bâtiments &amp; Travaux",B156="J","🏗️ Bâtiments &amp; Travaux",B156="R","⚙️ Mécanique &amp; Atelier",B156="N","🧪 Chimie &amp; Biologie",B156="G","🧪 Chimie &amp; Biologie",B156="C","📣 Communication &amp; Culture",B156="D","✈️ Déplacements &amp; Logist.",B156="F","✈️ Déplacements &amp; Logist.",B156="E","📋 Études, Conseils &amp; RH",B156="I","💻 Informatique &amp; Audio.",B156="M","🔬 Instruments scient.",B156="O","🔬 Instruments scient.",B156="P","🔬 Instruments scient.",B156="S","🔬 Instruments scient.",B156="T","🔬 Instruments scient.",B156="U","🔬 Instruments scient.",B156="V","🔬 Instruments scient.",B156="W","🔬 Instruments scient.",B156="K","🐁 Expérimentation",B156="Q","🐁 Expérimentation",B156="L","🏥 Santé &amp; Médical",TRUE,"❓ Inconnu"))</f>
        <v>🏗️ Bâtiments &amp; Travaux</v>
      </c>
      <c r="D156" s="45" t="s">
        <v>806</v>
      </c>
      <c r="E156" s="45" t="s">
        <v>120</v>
      </c>
      <c r="F156" s="45" t="s">
        <v>995</v>
      </c>
      <c r="G156" s="45" t="s">
        <v>120</v>
      </c>
      <c r="H156" s="45" t="s">
        <v>995</v>
      </c>
      <c r="I156" s="45" t="s">
        <v>1095</v>
      </c>
      <c r="J156" s="45" t="s">
        <v>2175</v>
      </c>
      <c r="K156" s="45" t="s">
        <v>2175</v>
      </c>
      <c r="L156" s="104">
        <v>44991</v>
      </c>
      <c r="M156" s="104">
        <v>46451</v>
      </c>
      <c r="N156" s="45" t="s">
        <v>1523</v>
      </c>
      <c r="O156" s="45" t="s">
        <v>1524</v>
      </c>
      <c r="P156" s="45" t="s">
        <v>859</v>
      </c>
      <c r="Q156" s="45" t="s">
        <v>1525</v>
      </c>
      <c r="R156" s="45" t="s">
        <v>2004</v>
      </c>
      <c r="S156" s="45" t="s">
        <v>2198</v>
      </c>
      <c r="T156" s="45" t="s">
        <v>54</v>
      </c>
      <c r="U156" s="170" t="s">
        <v>1853</v>
      </c>
      <c r="V156" s="45" t="s">
        <v>1103</v>
      </c>
      <c r="W156" s="45" t="s">
        <v>217</v>
      </c>
      <c r="X156" s="105" t="s">
        <v>567</v>
      </c>
    </row>
    <row r="157" spans="1:24" ht="18" customHeight="1" x14ac:dyDescent="0.35">
      <c r="A157" t="str">
        <f t="shared" ca="1" si="9"/>
        <v>Marché en cours</v>
      </c>
      <c r="B157" s="570" t="str">
        <f t="shared" si="8"/>
        <v>B</v>
      </c>
      <c r="C157" s="571" t="str" cm="1">
        <f t="array" ref="C157">IF(B157="","",_xlfn.IFS(B157="A","📦 Appro. généraux",B157="H","🛡️ Hygiène &amp; Sécurité",B157="B","🏗️ Bâtiments &amp; Travaux",B157="J","🏗️ Bâtiments &amp; Travaux",B157="R","⚙️ Mécanique &amp; Atelier",B157="N","🧪 Chimie &amp; Biologie",B157="G","🧪 Chimie &amp; Biologie",B157="C","📣 Communication &amp; Culture",B157="D","✈️ Déplacements &amp; Logist.",B157="F","✈️ Déplacements &amp; Logist.",B157="E","📋 Études, Conseils &amp; RH",B157="I","💻 Informatique &amp; Audio.",B157="M","🔬 Instruments scient.",B157="O","🔬 Instruments scient.",B157="P","🔬 Instruments scient.",B157="S","🔬 Instruments scient.",B157="T","🔬 Instruments scient.",B157="U","🔬 Instruments scient.",B157="V","🔬 Instruments scient.",B157="W","🔬 Instruments scient.",B157="K","🐁 Expérimentation",B157="Q","🐁 Expérimentation",B157="L","🏥 Santé &amp; Médical",TRUE,"❓ Inconnu"))</f>
        <v>🏗️ Bâtiments &amp; Travaux</v>
      </c>
      <c r="D157" s="45" t="s">
        <v>806</v>
      </c>
      <c r="E157" s="45" t="s">
        <v>121</v>
      </c>
      <c r="F157" s="45" t="s">
        <v>996</v>
      </c>
      <c r="G157" s="45" t="s">
        <v>121</v>
      </c>
      <c r="H157" s="45" t="s">
        <v>996</v>
      </c>
      <c r="I157" s="45" t="s">
        <v>1095</v>
      </c>
      <c r="J157" s="45" t="s">
        <v>2175</v>
      </c>
      <c r="K157" s="45" t="s">
        <v>2175</v>
      </c>
      <c r="L157" s="104">
        <v>44991</v>
      </c>
      <c r="M157" s="104">
        <v>46451</v>
      </c>
      <c r="N157" s="45" t="s">
        <v>1526</v>
      </c>
      <c r="O157" s="45" t="s">
        <v>1524</v>
      </c>
      <c r="P157" s="45" t="s">
        <v>859</v>
      </c>
      <c r="Q157" s="45" t="s">
        <v>1527</v>
      </c>
      <c r="R157" s="45" t="s">
        <v>2005</v>
      </c>
      <c r="S157" s="45" t="s">
        <v>765</v>
      </c>
      <c r="T157" s="45" t="s">
        <v>54</v>
      </c>
      <c r="U157" s="170" t="s">
        <v>1853</v>
      </c>
      <c r="V157" s="45" t="s">
        <v>1103</v>
      </c>
      <c r="W157" s="45" t="s">
        <v>215</v>
      </c>
      <c r="X157" s="105" t="s">
        <v>566</v>
      </c>
    </row>
    <row r="158" spans="1:24" ht="18" customHeight="1" x14ac:dyDescent="0.35">
      <c r="A158" t="str">
        <f t="shared" ca="1" si="9"/>
        <v>Marché en cours</v>
      </c>
      <c r="B158" s="570" t="str">
        <f t="shared" si="8"/>
        <v>B</v>
      </c>
      <c r="C158" s="571" t="str" cm="1">
        <f t="array" ref="C158">IF(B158="","",_xlfn.IFS(B158="A","📦 Appro. généraux",B158="H","🛡️ Hygiène &amp; Sécurité",B158="B","🏗️ Bâtiments &amp; Travaux",B158="J","🏗️ Bâtiments &amp; Travaux",B158="R","⚙️ Mécanique &amp; Atelier",B158="N","🧪 Chimie &amp; Biologie",B158="G","🧪 Chimie &amp; Biologie",B158="C","📣 Communication &amp; Culture",B158="D","✈️ Déplacements &amp; Logist.",B158="F","✈️ Déplacements &amp; Logist.",B158="E","📋 Études, Conseils &amp; RH",B158="I","💻 Informatique &amp; Audio.",B158="M","🔬 Instruments scient.",B158="O","🔬 Instruments scient.",B158="P","🔬 Instruments scient.",B158="S","🔬 Instruments scient.",B158="T","🔬 Instruments scient.",B158="U","🔬 Instruments scient.",B158="V","🔬 Instruments scient.",B158="W","🔬 Instruments scient.",B158="K","🐁 Expérimentation",B158="Q","🐁 Expérimentation",B158="L","🏥 Santé &amp; Médical",TRUE,"❓ Inconnu"))</f>
        <v>🏗️ Bâtiments &amp; Travaux</v>
      </c>
      <c r="D158" s="45" t="s">
        <v>806</v>
      </c>
      <c r="E158" s="45" t="s">
        <v>122</v>
      </c>
      <c r="F158" s="45" t="s">
        <v>997</v>
      </c>
      <c r="G158" s="45" t="s">
        <v>122</v>
      </c>
      <c r="H158" s="45" t="s">
        <v>997</v>
      </c>
      <c r="I158" s="45" t="s">
        <v>1095</v>
      </c>
      <c r="J158" s="45" t="s">
        <v>2175</v>
      </c>
      <c r="K158" s="45" t="s">
        <v>2175</v>
      </c>
      <c r="L158" s="104">
        <v>44991</v>
      </c>
      <c r="M158" s="104">
        <v>46451</v>
      </c>
      <c r="N158" s="45" t="s">
        <v>1528</v>
      </c>
      <c r="O158" s="45" t="s">
        <v>1524</v>
      </c>
      <c r="P158" s="45" t="s">
        <v>801</v>
      </c>
      <c r="Q158" s="45" t="s">
        <v>1529</v>
      </c>
      <c r="R158" s="45" t="s">
        <v>2006</v>
      </c>
      <c r="S158" s="45" t="s">
        <v>765</v>
      </c>
      <c r="T158" s="45" t="s">
        <v>54</v>
      </c>
      <c r="U158" s="170" t="s">
        <v>1853</v>
      </c>
      <c r="V158" s="45" t="s">
        <v>1103</v>
      </c>
      <c r="W158" s="45" t="s">
        <v>218</v>
      </c>
      <c r="X158" s="105" t="s">
        <v>568</v>
      </c>
    </row>
    <row r="159" spans="1:24" ht="18" customHeight="1" x14ac:dyDescent="0.35">
      <c r="A159" t="str">
        <f t="shared" ca="1" si="9"/>
        <v>Marché en cours</v>
      </c>
      <c r="B159" s="570" t="str">
        <f t="shared" si="8"/>
        <v>B</v>
      </c>
      <c r="C159" s="571" t="str" cm="1">
        <f t="array" ref="C159">IF(B159="","",_xlfn.IFS(B159="A","📦 Appro. généraux",B159="H","🛡️ Hygiène &amp; Sécurité",B159="B","🏗️ Bâtiments &amp; Travaux",B159="J","🏗️ Bâtiments &amp; Travaux",B159="R","⚙️ Mécanique &amp; Atelier",B159="N","🧪 Chimie &amp; Biologie",B159="G","🧪 Chimie &amp; Biologie",B159="C","📣 Communication &amp; Culture",B159="D","✈️ Déplacements &amp; Logist.",B159="F","✈️ Déplacements &amp; Logist.",B159="E","📋 Études, Conseils &amp; RH",B159="I","💻 Informatique &amp; Audio.",B159="M","🔬 Instruments scient.",B159="O","🔬 Instruments scient.",B159="P","🔬 Instruments scient.",B159="S","🔬 Instruments scient.",B159="T","🔬 Instruments scient.",B159="U","🔬 Instruments scient.",B159="V","🔬 Instruments scient.",B159="W","🔬 Instruments scient.",B159="K","🐁 Expérimentation",B159="Q","🐁 Expérimentation",B159="L","🏥 Santé &amp; Médical",TRUE,"❓ Inconnu"))</f>
        <v>🏗️ Bâtiments &amp; Travaux</v>
      </c>
      <c r="D159" s="45" t="s">
        <v>806</v>
      </c>
      <c r="E159" s="45" t="s">
        <v>123</v>
      </c>
      <c r="F159" s="45" t="s">
        <v>998</v>
      </c>
      <c r="G159" s="45" t="s">
        <v>123</v>
      </c>
      <c r="H159" s="45" t="s">
        <v>998</v>
      </c>
      <c r="I159" s="45" t="s">
        <v>1095</v>
      </c>
      <c r="J159" s="45" t="s">
        <v>2175</v>
      </c>
      <c r="K159" s="45" t="s">
        <v>2175</v>
      </c>
      <c r="L159" s="104">
        <v>44991</v>
      </c>
      <c r="M159" s="104">
        <v>46451</v>
      </c>
      <c r="N159" s="45" t="s">
        <v>1530</v>
      </c>
      <c r="O159" s="45" t="s">
        <v>1524</v>
      </c>
      <c r="P159" s="45" t="s">
        <v>859</v>
      </c>
      <c r="Q159" s="45" t="s">
        <v>1531</v>
      </c>
      <c r="R159" s="45" t="s">
        <v>2007</v>
      </c>
      <c r="S159" s="45" t="s">
        <v>765</v>
      </c>
      <c r="T159" s="45" t="s">
        <v>54</v>
      </c>
      <c r="U159" s="170" t="s">
        <v>1853</v>
      </c>
      <c r="V159" s="45" t="s">
        <v>1103</v>
      </c>
      <c r="W159" s="45" t="s">
        <v>219</v>
      </c>
      <c r="X159" s="105" t="s">
        <v>569</v>
      </c>
    </row>
    <row r="160" spans="1:24" ht="18" customHeight="1" x14ac:dyDescent="0.35">
      <c r="A160" t="str">
        <f t="shared" ca="1" si="9"/>
        <v>Marché en cours</v>
      </c>
      <c r="B160" s="570" t="str">
        <f t="shared" si="8"/>
        <v>B</v>
      </c>
      <c r="C160" s="571" t="str" cm="1">
        <f t="array" ref="C160">IF(B160="","",_xlfn.IFS(B160="A","📦 Appro. généraux",B160="H","🛡️ Hygiène &amp; Sécurité",B160="B","🏗️ Bâtiments &amp; Travaux",B160="J","🏗️ Bâtiments &amp; Travaux",B160="R","⚙️ Mécanique &amp; Atelier",B160="N","🧪 Chimie &amp; Biologie",B160="G","🧪 Chimie &amp; Biologie",B160="C","📣 Communication &amp; Culture",B160="D","✈️ Déplacements &amp; Logist.",B160="F","✈️ Déplacements &amp; Logist.",B160="E","📋 Études, Conseils &amp; RH",B160="I","💻 Informatique &amp; Audio.",B160="M","🔬 Instruments scient.",B160="O","🔬 Instruments scient.",B160="P","🔬 Instruments scient.",B160="S","🔬 Instruments scient.",B160="T","🔬 Instruments scient.",B160="U","🔬 Instruments scient.",B160="V","🔬 Instruments scient.",B160="W","🔬 Instruments scient.",B160="K","🐁 Expérimentation",B160="Q","🐁 Expérimentation",B160="L","🏥 Santé &amp; Médical",TRUE,"❓ Inconnu"))</f>
        <v>🏗️ Bâtiments &amp; Travaux</v>
      </c>
      <c r="D160" s="45" t="s">
        <v>806</v>
      </c>
      <c r="E160" s="45" t="s">
        <v>124</v>
      </c>
      <c r="F160" s="45" t="s">
        <v>999</v>
      </c>
      <c r="G160" s="45" t="s">
        <v>124</v>
      </c>
      <c r="H160" s="45" t="s">
        <v>999</v>
      </c>
      <c r="I160" s="45" t="s">
        <v>1095</v>
      </c>
      <c r="J160" s="45" t="s">
        <v>2175</v>
      </c>
      <c r="K160" s="45" t="s">
        <v>2175</v>
      </c>
      <c r="L160" s="104">
        <v>44991</v>
      </c>
      <c r="M160" s="104">
        <v>46451</v>
      </c>
      <c r="N160" s="45" t="s">
        <v>1532</v>
      </c>
      <c r="O160" s="45" t="s">
        <v>1524</v>
      </c>
      <c r="P160" s="45" t="s">
        <v>801</v>
      </c>
      <c r="Q160" s="45" t="s">
        <v>1279</v>
      </c>
      <c r="R160" s="45" t="s">
        <v>1940</v>
      </c>
      <c r="S160" s="45" t="s">
        <v>1696</v>
      </c>
      <c r="T160" s="45" t="s">
        <v>54</v>
      </c>
      <c r="U160" s="170" t="s">
        <v>1853</v>
      </c>
      <c r="V160" s="45" t="s">
        <v>1103</v>
      </c>
      <c r="W160" s="45" t="s">
        <v>220</v>
      </c>
      <c r="X160" s="105" t="s">
        <v>535</v>
      </c>
    </row>
    <row r="161" spans="1:24" ht="18" customHeight="1" x14ac:dyDescent="0.35">
      <c r="A161" t="str">
        <f t="shared" ca="1" si="9"/>
        <v>Marché terminé</v>
      </c>
      <c r="B161" s="570" t="str">
        <f t="shared" si="8"/>
        <v>B</v>
      </c>
      <c r="C161" s="571" t="str" cm="1">
        <f t="array" ref="C161">IF(B161="","",_xlfn.IFS(B161="A","📦 Appro. généraux",B161="H","🛡️ Hygiène &amp; Sécurité",B161="B","🏗️ Bâtiments &amp; Travaux",B161="J","🏗️ Bâtiments &amp; Travaux",B161="R","⚙️ Mécanique &amp; Atelier",B161="N","🧪 Chimie &amp; Biologie",B161="G","🧪 Chimie &amp; Biologie",B161="C","📣 Communication &amp; Culture",B161="D","✈️ Déplacements &amp; Logist.",B161="F","✈️ Déplacements &amp; Logist.",B161="E","📋 Études, Conseils &amp; RH",B161="I","💻 Informatique &amp; Audio.",B161="M","🔬 Instruments scient.",B161="O","🔬 Instruments scient.",B161="P","🔬 Instruments scient.",B161="S","🔬 Instruments scient.",B161="T","🔬 Instruments scient.",B161="U","🔬 Instruments scient.",B161="V","🔬 Instruments scient.",B161="W","🔬 Instruments scient.",B161="K","🐁 Expérimentation",B161="Q","🐁 Expérimentation",B161="L","🏥 Santé &amp; Médical",TRUE,"❓ Inconnu"))</f>
        <v>🏗️ Bâtiments &amp; Travaux</v>
      </c>
      <c r="D161" s="45" t="s">
        <v>806</v>
      </c>
      <c r="E161" s="45" t="s">
        <v>89</v>
      </c>
      <c r="F161" s="45" t="s">
        <v>1704</v>
      </c>
      <c r="G161" s="45" t="s">
        <v>89</v>
      </c>
      <c r="H161" s="45" t="s">
        <v>1704</v>
      </c>
      <c r="I161" s="45" t="s">
        <v>853</v>
      </c>
      <c r="J161" s="45" t="s">
        <v>853</v>
      </c>
      <c r="K161" s="45" t="s">
        <v>853</v>
      </c>
      <c r="L161" s="104">
        <v>43831</v>
      </c>
      <c r="M161" s="104">
        <v>45291</v>
      </c>
      <c r="N161" s="45" t="s">
        <v>1533</v>
      </c>
      <c r="O161" s="45" t="s">
        <v>1173</v>
      </c>
      <c r="P161" s="45" t="s">
        <v>859</v>
      </c>
      <c r="Q161" s="45" t="s">
        <v>1534</v>
      </c>
      <c r="R161" s="45" t="s">
        <v>2008</v>
      </c>
      <c r="S161" s="45" t="s">
        <v>765</v>
      </c>
      <c r="T161" s="45" t="s">
        <v>54</v>
      </c>
      <c r="U161" s="186" t="s">
        <v>2559</v>
      </c>
      <c r="V161" s="45" t="s">
        <v>1103</v>
      </c>
      <c r="W161" s="45" t="s">
        <v>190</v>
      </c>
      <c r="X161" s="105" t="s">
        <v>550</v>
      </c>
    </row>
    <row r="162" spans="1:24" ht="18" customHeight="1" x14ac:dyDescent="0.35">
      <c r="A162" t="str">
        <f t="shared" ca="1" si="9"/>
        <v>Marché terminé</v>
      </c>
      <c r="B162" s="570" t="str">
        <f t="shared" si="8"/>
        <v>B</v>
      </c>
      <c r="C162" s="571" t="str" cm="1">
        <f t="array" ref="C162">IF(B162="","",_xlfn.IFS(B162="A","📦 Appro. généraux",B162="H","🛡️ Hygiène &amp; Sécurité",B162="B","🏗️ Bâtiments &amp; Travaux",B162="J","🏗️ Bâtiments &amp; Travaux",B162="R","⚙️ Mécanique &amp; Atelier",B162="N","🧪 Chimie &amp; Biologie",B162="G","🧪 Chimie &amp; Biologie",B162="C","📣 Communication &amp; Culture",B162="D","✈️ Déplacements &amp; Logist.",B162="F","✈️ Déplacements &amp; Logist.",B162="E","📋 Études, Conseils &amp; RH",B162="I","💻 Informatique &amp; Audio.",B162="M","🔬 Instruments scient.",B162="O","🔬 Instruments scient.",B162="P","🔬 Instruments scient.",B162="S","🔬 Instruments scient.",B162="T","🔬 Instruments scient.",B162="U","🔬 Instruments scient.",B162="V","🔬 Instruments scient.",B162="W","🔬 Instruments scient.",B162="K","🐁 Expérimentation",B162="Q","🐁 Expérimentation",B162="L","🏥 Santé &amp; Médical",TRUE,"❓ Inconnu"))</f>
        <v>🏗️ Bâtiments &amp; Travaux</v>
      </c>
      <c r="D162" s="45" t="s">
        <v>806</v>
      </c>
      <c r="E162" s="45" t="s">
        <v>91</v>
      </c>
      <c r="F162" s="45" t="s">
        <v>1002</v>
      </c>
      <c r="G162" s="45" t="s">
        <v>91</v>
      </c>
      <c r="H162" s="45" t="s">
        <v>1002</v>
      </c>
      <c r="I162" s="45" t="s">
        <v>1095</v>
      </c>
      <c r="J162" s="45" t="s">
        <v>2176</v>
      </c>
      <c r="K162" s="45" t="s">
        <v>2176</v>
      </c>
      <c r="L162" s="104">
        <v>43891</v>
      </c>
      <c r="M162" s="104">
        <v>45643</v>
      </c>
      <c r="N162" s="45" t="s">
        <v>1535</v>
      </c>
      <c r="O162" s="45" t="s">
        <v>1536</v>
      </c>
      <c r="P162" s="45" t="s">
        <v>800</v>
      </c>
      <c r="Q162" s="45" t="s">
        <v>1522</v>
      </c>
      <c r="R162" s="45" t="s">
        <v>2003</v>
      </c>
      <c r="S162" s="45" t="s">
        <v>715</v>
      </c>
      <c r="T162" s="45" t="s">
        <v>54</v>
      </c>
      <c r="U162" s="170" t="s">
        <v>1842</v>
      </c>
      <c r="V162" s="45" t="s">
        <v>1103</v>
      </c>
      <c r="W162" s="45" t="s">
        <v>221</v>
      </c>
      <c r="X162" s="105" t="s">
        <v>551</v>
      </c>
    </row>
    <row r="163" spans="1:24" ht="18" customHeight="1" x14ac:dyDescent="0.35">
      <c r="A163" t="str">
        <f t="shared" ca="1" si="9"/>
        <v>Marché terminé</v>
      </c>
      <c r="B163" s="570" t="str">
        <f t="shared" si="8"/>
        <v>B</v>
      </c>
      <c r="C163" s="571" t="str" cm="1">
        <f t="array" ref="C163">IF(B163="","",_xlfn.IFS(B163="A","📦 Appro. généraux",B163="H","🛡️ Hygiène &amp; Sécurité",B163="B","🏗️ Bâtiments &amp; Travaux",B163="J","🏗️ Bâtiments &amp; Travaux",B163="R","⚙️ Mécanique &amp; Atelier",B163="N","🧪 Chimie &amp; Biologie",B163="G","🧪 Chimie &amp; Biologie",B163="C","📣 Communication &amp; Culture",B163="D","✈️ Déplacements &amp; Logist.",B163="F","✈️ Déplacements &amp; Logist.",B163="E","📋 Études, Conseils &amp; RH",B163="I","💻 Informatique &amp; Audio.",B163="M","🔬 Instruments scient.",B163="O","🔬 Instruments scient.",B163="P","🔬 Instruments scient.",B163="S","🔬 Instruments scient.",B163="T","🔬 Instruments scient.",B163="U","🔬 Instruments scient.",B163="V","🔬 Instruments scient.",B163="W","🔬 Instruments scient.",B163="K","🐁 Expérimentation",B163="Q","🐁 Expérimentation",B163="L","🏥 Santé &amp; Médical",TRUE,"❓ Inconnu"))</f>
        <v>🏗️ Bâtiments &amp; Travaux</v>
      </c>
      <c r="D163" s="45" t="s">
        <v>806</v>
      </c>
      <c r="E163" s="45" t="s">
        <v>91</v>
      </c>
      <c r="F163" s="45" t="s">
        <v>1002</v>
      </c>
      <c r="G163" s="45" t="s">
        <v>91</v>
      </c>
      <c r="H163" s="45" t="s">
        <v>1002</v>
      </c>
      <c r="I163" s="45" t="s">
        <v>1095</v>
      </c>
      <c r="J163" s="45" t="s">
        <v>2176</v>
      </c>
      <c r="K163" s="45" t="s">
        <v>2176</v>
      </c>
      <c r="L163" s="104">
        <v>43891</v>
      </c>
      <c r="M163" s="104">
        <v>45643</v>
      </c>
      <c r="N163" s="45" t="s">
        <v>1537</v>
      </c>
      <c r="O163" s="45" t="s">
        <v>1203</v>
      </c>
      <c r="P163" s="45" t="s">
        <v>800</v>
      </c>
      <c r="Q163" s="45" t="s">
        <v>1522</v>
      </c>
      <c r="R163" s="45" t="s">
        <v>2003</v>
      </c>
      <c r="S163" s="45" t="s">
        <v>715</v>
      </c>
      <c r="T163" s="45" t="s">
        <v>54</v>
      </c>
      <c r="U163" s="170" t="s">
        <v>1842</v>
      </c>
      <c r="V163" s="45" t="s">
        <v>1103</v>
      </c>
      <c r="W163" s="45" t="s">
        <v>222</v>
      </c>
      <c r="X163" s="105" t="s">
        <v>551</v>
      </c>
    </row>
    <row r="164" spans="1:24" ht="18" customHeight="1" x14ac:dyDescent="0.35">
      <c r="A164" t="str">
        <f t="shared" ca="1" si="9"/>
        <v>Marché terminé</v>
      </c>
      <c r="B164" s="570" t="str">
        <f t="shared" si="8"/>
        <v>B</v>
      </c>
      <c r="C164" s="571" t="str" cm="1">
        <f t="array" ref="C164">IF(B164="","",_xlfn.IFS(B164="A","📦 Appro. généraux",B164="H","🛡️ Hygiène &amp; Sécurité",B164="B","🏗️ Bâtiments &amp; Travaux",B164="J","🏗️ Bâtiments &amp; Travaux",B164="R","⚙️ Mécanique &amp; Atelier",B164="N","🧪 Chimie &amp; Biologie",B164="G","🧪 Chimie &amp; Biologie",B164="C","📣 Communication &amp; Culture",B164="D","✈️ Déplacements &amp; Logist.",B164="F","✈️ Déplacements &amp; Logist.",B164="E","📋 Études, Conseils &amp; RH",B164="I","💻 Informatique &amp; Audio.",B164="M","🔬 Instruments scient.",B164="O","🔬 Instruments scient.",B164="P","🔬 Instruments scient.",B164="S","🔬 Instruments scient.",B164="T","🔬 Instruments scient.",B164="U","🔬 Instruments scient.",B164="V","🔬 Instruments scient.",B164="W","🔬 Instruments scient.",B164="K","🐁 Expérimentation",B164="Q","🐁 Expérimentation",B164="L","🏥 Santé &amp; Médical",TRUE,"❓ Inconnu"))</f>
        <v>🏗️ Bâtiments &amp; Travaux</v>
      </c>
      <c r="D164" s="45" t="s">
        <v>806</v>
      </c>
      <c r="E164" s="45" t="s">
        <v>91</v>
      </c>
      <c r="F164" s="45" t="s">
        <v>1002</v>
      </c>
      <c r="G164" s="45" t="s">
        <v>91</v>
      </c>
      <c r="H164" s="45" t="s">
        <v>1002</v>
      </c>
      <c r="I164" s="45" t="s">
        <v>1095</v>
      </c>
      <c r="J164" s="45" t="s">
        <v>2176</v>
      </c>
      <c r="K164" s="45" t="s">
        <v>2176</v>
      </c>
      <c r="L164" s="104">
        <v>43891</v>
      </c>
      <c r="M164" s="104">
        <v>45643</v>
      </c>
      <c r="N164" s="45" t="s">
        <v>1538</v>
      </c>
      <c r="O164" s="45" t="s">
        <v>1161</v>
      </c>
      <c r="P164" s="45" t="s">
        <v>800</v>
      </c>
      <c r="Q164" s="45" t="s">
        <v>1522</v>
      </c>
      <c r="R164" s="45" t="s">
        <v>2003</v>
      </c>
      <c r="S164" s="45" t="s">
        <v>715</v>
      </c>
      <c r="T164" s="45" t="s">
        <v>54</v>
      </c>
      <c r="U164" s="170" t="s">
        <v>1842</v>
      </c>
      <c r="V164" s="45" t="s">
        <v>1103</v>
      </c>
      <c r="W164" s="45" t="s">
        <v>193</v>
      </c>
      <c r="X164" s="105" t="s">
        <v>552</v>
      </c>
    </row>
    <row r="165" spans="1:24" ht="18" customHeight="1" x14ac:dyDescent="0.35">
      <c r="A165" t="str">
        <f t="shared" ca="1" si="9"/>
        <v>Marché en cours</v>
      </c>
      <c r="B165" s="570" t="str">
        <f t="shared" si="8"/>
        <v>B</v>
      </c>
      <c r="C165" s="571" t="str" cm="1">
        <f t="array" ref="C165">IF(B165="","",_xlfn.IFS(B165="A","📦 Appro. généraux",B165="H","🛡️ Hygiène &amp; Sécurité",B165="B","🏗️ Bâtiments &amp; Travaux",B165="J","🏗️ Bâtiments &amp; Travaux",B165="R","⚙️ Mécanique &amp; Atelier",B165="N","🧪 Chimie &amp; Biologie",B165="G","🧪 Chimie &amp; Biologie",B165="C","📣 Communication &amp; Culture",B165="D","✈️ Déplacements &amp; Logist.",B165="F","✈️ Déplacements &amp; Logist.",B165="E","📋 Études, Conseils &amp; RH",B165="I","💻 Informatique &amp; Audio.",B165="M","🔬 Instruments scient.",B165="O","🔬 Instruments scient.",B165="P","🔬 Instruments scient.",B165="S","🔬 Instruments scient.",B165="T","🔬 Instruments scient.",B165="U","🔬 Instruments scient.",B165="V","🔬 Instruments scient.",B165="W","🔬 Instruments scient.",B165="K","🐁 Expérimentation",B165="Q","🐁 Expérimentation",B165="L","🏥 Santé &amp; Médical",TRUE,"❓ Inconnu"))</f>
        <v>🏗️ Bâtiments &amp; Travaux</v>
      </c>
      <c r="D165" s="45" t="s">
        <v>806</v>
      </c>
      <c r="E165" s="45" t="s">
        <v>125</v>
      </c>
      <c r="F165" s="45" t="s">
        <v>1820</v>
      </c>
      <c r="G165" s="45" t="s">
        <v>125</v>
      </c>
      <c r="H165" s="45" t="s">
        <v>1820</v>
      </c>
      <c r="I165" s="45" t="s">
        <v>1095</v>
      </c>
      <c r="J165" s="45" t="s">
        <v>2176</v>
      </c>
      <c r="K165" s="45" t="s">
        <v>2175</v>
      </c>
      <c r="L165" s="104">
        <v>46460</v>
      </c>
      <c r="M165" s="104">
        <v>46490</v>
      </c>
      <c r="N165" s="45" t="s">
        <v>1539</v>
      </c>
      <c r="O165" s="45" t="s">
        <v>1241</v>
      </c>
      <c r="P165" s="45" t="s">
        <v>859</v>
      </c>
      <c r="Q165" s="45" t="s">
        <v>1285</v>
      </c>
      <c r="R165" s="45" t="s">
        <v>1943</v>
      </c>
      <c r="S165" s="45" t="s">
        <v>2184</v>
      </c>
      <c r="T165" s="45" t="s">
        <v>54</v>
      </c>
      <c r="U165" s="187" t="s">
        <v>2523</v>
      </c>
      <c r="V165" s="45" t="s">
        <v>1103</v>
      </c>
      <c r="W165" s="45" t="s">
        <v>174</v>
      </c>
      <c r="X165" s="105" t="s">
        <v>538</v>
      </c>
    </row>
    <row r="166" spans="1:24" ht="18" customHeight="1" x14ac:dyDescent="0.35">
      <c r="A166" t="str">
        <f t="shared" ca="1" si="9"/>
        <v>Marché en cours</v>
      </c>
      <c r="B166" s="570" t="str">
        <f t="shared" si="8"/>
        <v>B</v>
      </c>
      <c r="C166" s="571" t="str" cm="1">
        <f t="array" ref="C166">IF(B166="","",_xlfn.IFS(B166="A","📦 Appro. généraux",B166="H","🛡️ Hygiène &amp; Sécurité",B166="B","🏗️ Bâtiments &amp; Travaux",B166="J","🏗️ Bâtiments &amp; Travaux",B166="R","⚙️ Mécanique &amp; Atelier",B166="N","🧪 Chimie &amp; Biologie",B166="G","🧪 Chimie &amp; Biologie",B166="C","📣 Communication &amp; Culture",B166="D","✈️ Déplacements &amp; Logist.",B166="F","✈️ Déplacements &amp; Logist.",B166="E","📋 Études, Conseils &amp; RH",B166="I","💻 Informatique &amp; Audio.",B166="M","🔬 Instruments scient.",B166="O","🔬 Instruments scient.",B166="P","🔬 Instruments scient.",B166="S","🔬 Instruments scient.",B166="T","🔬 Instruments scient.",B166="U","🔬 Instruments scient.",B166="V","🔬 Instruments scient.",B166="W","🔬 Instruments scient.",B166="K","🐁 Expérimentation",B166="Q","🐁 Expérimentation",B166="L","🏥 Santé &amp; Médical",TRUE,"❓ Inconnu"))</f>
        <v>🏗️ Bâtiments &amp; Travaux</v>
      </c>
      <c r="D166" s="45" t="s">
        <v>806</v>
      </c>
      <c r="E166" s="45" t="s">
        <v>126</v>
      </c>
      <c r="F166" s="45" t="s">
        <v>1821</v>
      </c>
      <c r="G166" s="45" t="s">
        <v>126</v>
      </c>
      <c r="H166" s="45" t="s">
        <v>1821</v>
      </c>
      <c r="I166" s="45" t="s">
        <v>1095</v>
      </c>
      <c r="J166" s="45" t="s">
        <v>2176</v>
      </c>
      <c r="K166" s="45" t="s">
        <v>2175</v>
      </c>
      <c r="L166" s="104">
        <v>46460</v>
      </c>
      <c r="M166" s="104">
        <v>46490</v>
      </c>
      <c r="N166" s="45" t="s">
        <v>1540</v>
      </c>
      <c r="O166" s="45" t="s">
        <v>1315</v>
      </c>
      <c r="P166" s="45" t="s">
        <v>859</v>
      </c>
      <c r="Q166" s="45" t="s">
        <v>1283</v>
      </c>
      <c r="R166" s="45" t="s">
        <v>1942</v>
      </c>
      <c r="S166" s="45" t="s">
        <v>2183</v>
      </c>
      <c r="T166" s="45" t="s">
        <v>54</v>
      </c>
      <c r="U166" s="188" t="s">
        <v>2523</v>
      </c>
      <c r="V166" s="45" t="s">
        <v>1103</v>
      </c>
      <c r="W166" s="45" t="s">
        <v>173</v>
      </c>
      <c r="X166" s="105" t="s">
        <v>537</v>
      </c>
    </row>
    <row r="167" spans="1:24" ht="18" customHeight="1" x14ac:dyDescent="0.35">
      <c r="A167" t="str">
        <f t="shared" ca="1" si="9"/>
        <v>Marché en cours</v>
      </c>
      <c r="B167" s="570" t="str">
        <f t="shared" si="8"/>
        <v>B</v>
      </c>
      <c r="C167" s="571" t="str" cm="1">
        <f t="array" ref="C167">IF(B167="","",_xlfn.IFS(B167="A","📦 Appro. généraux",B167="H","🛡️ Hygiène &amp; Sécurité",B167="B","🏗️ Bâtiments &amp; Travaux",B167="J","🏗️ Bâtiments &amp; Travaux",B167="R","⚙️ Mécanique &amp; Atelier",B167="N","🧪 Chimie &amp; Biologie",B167="G","🧪 Chimie &amp; Biologie",B167="C","📣 Communication &amp; Culture",B167="D","✈️ Déplacements &amp; Logist.",B167="F","✈️ Déplacements &amp; Logist.",B167="E","📋 Études, Conseils &amp; RH",B167="I","💻 Informatique &amp; Audio.",B167="M","🔬 Instruments scient.",B167="O","🔬 Instruments scient.",B167="P","🔬 Instruments scient.",B167="S","🔬 Instruments scient.",B167="T","🔬 Instruments scient.",B167="U","🔬 Instruments scient.",B167="V","🔬 Instruments scient.",B167="W","🔬 Instruments scient.",B167="K","🐁 Expérimentation",B167="Q","🐁 Expérimentation",B167="L","🏥 Santé &amp; Médical",TRUE,"❓ Inconnu"))</f>
        <v>🏗️ Bâtiments &amp; Travaux</v>
      </c>
      <c r="D167" s="45" t="s">
        <v>806</v>
      </c>
      <c r="E167" s="45" t="s">
        <v>127</v>
      </c>
      <c r="F167" s="45" t="s">
        <v>807</v>
      </c>
      <c r="G167" s="45" t="s">
        <v>127</v>
      </c>
      <c r="H167" s="45" t="s">
        <v>807</v>
      </c>
      <c r="I167" s="45" t="s">
        <v>797</v>
      </c>
      <c r="J167" s="45" t="s">
        <v>798</v>
      </c>
      <c r="K167" s="45" t="s">
        <v>799</v>
      </c>
      <c r="L167" s="104">
        <v>45048</v>
      </c>
      <c r="M167" s="104">
        <v>46508</v>
      </c>
      <c r="N167" s="45" t="s">
        <v>1541</v>
      </c>
      <c r="O167" s="45" t="s">
        <v>1238</v>
      </c>
      <c r="P167" s="45" t="s">
        <v>800</v>
      </c>
      <c r="Q167" s="45" t="s">
        <v>1281</v>
      </c>
      <c r="R167" s="45" t="s">
        <v>1941</v>
      </c>
      <c r="S167" s="45" t="s">
        <v>1110</v>
      </c>
      <c r="T167" s="45" t="s">
        <v>54</v>
      </c>
      <c r="U167" s="169" t="s">
        <v>2222</v>
      </c>
      <c r="V167" s="45" t="s">
        <v>802</v>
      </c>
      <c r="W167" s="45" t="s">
        <v>223</v>
      </c>
      <c r="X167" s="105" t="s">
        <v>536</v>
      </c>
    </row>
    <row r="168" spans="1:24" ht="18" customHeight="1" x14ac:dyDescent="0.35">
      <c r="A168" t="str">
        <f t="shared" ca="1" si="9"/>
        <v>Marché terminé</v>
      </c>
      <c r="B168" s="570" t="str">
        <f t="shared" si="8"/>
        <v>B</v>
      </c>
      <c r="C168" s="571" t="str" cm="1">
        <f t="array" ref="C168">IF(B168="","",_xlfn.IFS(B168="A","📦 Appro. généraux",B168="H","🛡️ Hygiène &amp; Sécurité",B168="B","🏗️ Bâtiments &amp; Travaux",B168="J","🏗️ Bâtiments &amp; Travaux",B168="R","⚙️ Mécanique &amp; Atelier",B168="N","🧪 Chimie &amp; Biologie",B168="G","🧪 Chimie &amp; Biologie",B168="C","📣 Communication &amp; Culture",B168="D","✈️ Déplacements &amp; Logist.",B168="F","✈️ Déplacements &amp; Logist.",B168="E","📋 Études, Conseils &amp; RH",B168="I","💻 Informatique &amp; Audio.",B168="M","🔬 Instruments scient.",B168="O","🔬 Instruments scient.",B168="P","🔬 Instruments scient.",B168="S","🔬 Instruments scient.",B168="T","🔬 Instruments scient.",B168="U","🔬 Instruments scient.",B168="V","🔬 Instruments scient.",B168="W","🔬 Instruments scient.",B168="K","🐁 Expérimentation",B168="Q","🐁 Expérimentation",B168="L","🏥 Santé &amp; Médical",TRUE,"❓ Inconnu"))</f>
        <v>🏗️ Bâtiments &amp; Travaux</v>
      </c>
      <c r="D168" s="45" t="s">
        <v>806</v>
      </c>
      <c r="E168" s="45" t="s">
        <v>91</v>
      </c>
      <c r="F168" s="45" t="s">
        <v>1002</v>
      </c>
      <c r="G168" s="45" t="s">
        <v>91</v>
      </c>
      <c r="H168" s="45" t="s">
        <v>1002</v>
      </c>
      <c r="I168" s="45" t="s">
        <v>1095</v>
      </c>
      <c r="J168" s="45" t="s">
        <v>2176</v>
      </c>
      <c r="K168" s="45" t="s">
        <v>2176</v>
      </c>
      <c r="L168" s="104">
        <v>43891</v>
      </c>
      <c r="M168" s="104">
        <v>45643</v>
      </c>
      <c r="N168" s="45" t="s">
        <v>1542</v>
      </c>
      <c r="O168" s="45" t="s">
        <v>1295</v>
      </c>
      <c r="P168" s="45" t="s">
        <v>800</v>
      </c>
      <c r="Q168" s="45" t="s">
        <v>1522</v>
      </c>
      <c r="R168" s="45" t="s">
        <v>2003</v>
      </c>
      <c r="S168" s="45" t="s">
        <v>715</v>
      </c>
      <c r="T168" s="45" t="s">
        <v>54</v>
      </c>
      <c r="U168" s="170" t="s">
        <v>1842</v>
      </c>
      <c r="V168" s="45" t="s">
        <v>1103</v>
      </c>
      <c r="W168" s="45" t="s">
        <v>216</v>
      </c>
      <c r="X168" s="105" t="s">
        <v>551</v>
      </c>
    </row>
    <row r="169" spans="1:24" ht="18" customHeight="1" x14ac:dyDescent="0.35">
      <c r="A169" t="str">
        <f t="shared" ca="1" si="9"/>
        <v>Marché terminé</v>
      </c>
      <c r="B169" s="570" t="str">
        <f t="shared" si="8"/>
        <v>B</v>
      </c>
      <c r="C169" s="571" t="str" cm="1">
        <f t="array" ref="C169">IF(B169="","",_xlfn.IFS(B169="A","📦 Appro. généraux",B169="H","🛡️ Hygiène &amp; Sécurité",B169="B","🏗️ Bâtiments &amp; Travaux",B169="J","🏗️ Bâtiments &amp; Travaux",B169="R","⚙️ Mécanique &amp; Atelier",B169="N","🧪 Chimie &amp; Biologie",B169="G","🧪 Chimie &amp; Biologie",B169="C","📣 Communication &amp; Culture",B169="D","✈️ Déplacements &amp; Logist.",B169="F","✈️ Déplacements &amp; Logist.",B169="E","📋 Études, Conseils &amp; RH",B169="I","💻 Informatique &amp; Audio.",B169="M","🔬 Instruments scient.",B169="O","🔬 Instruments scient.",B169="P","🔬 Instruments scient.",B169="S","🔬 Instruments scient.",B169="T","🔬 Instruments scient.",B169="U","🔬 Instruments scient.",B169="V","🔬 Instruments scient.",B169="W","🔬 Instruments scient.",B169="K","🐁 Expérimentation",B169="Q","🐁 Expérimentation",B169="L","🏥 Santé &amp; Médical",TRUE,"❓ Inconnu"))</f>
        <v>🏗️ Bâtiments &amp; Travaux</v>
      </c>
      <c r="D169" s="45" t="s">
        <v>806</v>
      </c>
      <c r="E169" s="45" t="s">
        <v>128</v>
      </c>
      <c r="F169" s="45" t="s">
        <v>1822</v>
      </c>
      <c r="G169" s="45" t="s">
        <v>128</v>
      </c>
      <c r="H169" s="45" t="s">
        <v>1822</v>
      </c>
      <c r="I169" s="45" t="s">
        <v>1095</v>
      </c>
      <c r="J169" s="45" t="s">
        <v>2176</v>
      </c>
      <c r="K169" s="45" t="s">
        <v>2175</v>
      </c>
      <c r="L169" s="104">
        <v>45049</v>
      </c>
      <c r="M169" s="104">
        <v>45840</v>
      </c>
      <c r="N169" s="45" t="s">
        <v>1543</v>
      </c>
      <c r="O169" s="45" t="s">
        <v>1544</v>
      </c>
      <c r="P169" s="45" t="s">
        <v>859</v>
      </c>
      <c r="Q169" s="45" t="s">
        <v>1510</v>
      </c>
      <c r="R169" s="45" t="s">
        <v>1999</v>
      </c>
      <c r="S169" s="45" t="s">
        <v>1068</v>
      </c>
      <c r="T169" s="45" t="s">
        <v>54</v>
      </c>
      <c r="U169" s="186" t="s">
        <v>2541</v>
      </c>
      <c r="V169" s="45" t="s">
        <v>1103</v>
      </c>
      <c r="W169" s="45" t="s">
        <v>214</v>
      </c>
      <c r="X169" s="105" t="s">
        <v>565</v>
      </c>
    </row>
    <row r="170" spans="1:24" ht="18" customHeight="1" x14ac:dyDescent="0.35">
      <c r="A170" t="str">
        <f t="shared" ca="1" si="9"/>
        <v>Marché terminé</v>
      </c>
      <c r="B170" s="570" t="str">
        <f t="shared" si="8"/>
        <v>B</v>
      </c>
      <c r="C170" s="571" t="str" cm="1">
        <f t="array" ref="C170">IF(B170="","",_xlfn.IFS(B170="A","📦 Appro. généraux",B170="H","🛡️ Hygiène &amp; Sécurité",B170="B","🏗️ Bâtiments &amp; Travaux",B170="J","🏗️ Bâtiments &amp; Travaux",B170="R","⚙️ Mécanique &amp; Atelier",B170="N","🧪 Chimie &amp; Biologie",B170="G","🧪 Chimie &amp; Biologie",B170="C","📣 Communication &amp; Culture",B170="D","✈️ Déplacements &amp; Logist.",B170="F","✈️ Déplacements &amp; Logist.",B170="E","📋 Études, Conseils &amp; RH",B170="I","💻 Informatique &amp; Audio.",B170="M","🔬 Instruments scient.",B170="O","🔬 Instruments scient.",B170="P","🔬 Instruments scient.",B170="S","🔬 Instruments scient.",B170="T","🔬 Instruments scient.",B170="U","🔬 Instruments scient.",B170="V","🔬 Instruments scient.",B170="W","🔬 Instruments scient.",B170="K","🐁 Expérimentation",B170="Q","🐁 Expérimentation",B170="L","🏥 Santé &amp; Médical",TRUE,"❓ Inconnu"))</f>
        <v>🏗️ Bâtiments &amp; Travaux</v>
      </c>
      <c r="D170" s="45" t="s">
        <v>806</v>
      </c>
      <c r="E170" s="45" t="s">
        <v>129</v>
      </c>
      <c r="F170" s="45" t="s">
        <v>765</v>
      </c>
      <c r="G170" s="45" t="s">
        <v>129</v>
      </c>
      <c r="H170" s="45" t="s">
        <v>765</v>
      </c>
      <c r="I170" s="45" t="s">
        <v>1095</v>
      </c>
      <c r="J170" s="45" t="s">
        <v>2176</v>
      </c>
      <c r="K170" s="45" t="s">
        <v>2175</v>
      </c>
      <c r="L170" s="104">
        <v>45049</v>
      </c>
      <c r="M170" s="104">
        <v>45840</v>
      </c>
      <c r="N170" s="45" t="s">
        <v>1545</v>
      </c>
      <c r="O170" s="45" t="s">
        <v>1546</v>
      </c>
      <c r="P170" s="45" t="s">
        <v>859</v>
      </c>
      <c r="Q170" s="45" t="s">
        <v>1547</v>
      </c>
      <c r="R170" s="45" t="s">
        <v>2009</v>
      </c>
      <c r="S170" s="45" t="s">
        <v>2177</v>
      </c>
      <c r="T170" s="45" t="s">
        <v>54</v>
      </c>
      <c r="U170" s="186" t="s">
        <v>2541</v>
      </c>
      <c r="V170" s="45" t="s">
        <v>1103</v>
      </c>
      <c r="W170" s="45" t="s">
        <v>201</v>
      </c>
      <c r="X170" s="105" t="s">
        <v>556</v>
      </c>
    </row>
    <row r="171" spans="1:24" ht="18" customHeight="1" x14ac:dyDescent="0.35">
      <c r="A171" t="str">
        <f t="shared" ca="1" si="9"/>
        <v>Marché terminé</v>
      </c>
      <c r="B171" s="570" t="str">
        <f t="shared" si="8"/>
        <v>B</v>
      </c>
      <c r="C171" s="571" t="str" cm="1">
        <f t="array" ref="C171">IF(B171="","",_xlfn.IFS(B171="A","📦 Appro. généraux",B171="H","🛡️ Hygiène &amp; Sécurité",B171="B","🏗️ Bâtiments &amp; Travaux",B171="J","🏗️ Bâtiments &amp; Travaux",B171="R","⚙️ Mécanique &amp; Atelier",B171="N","🧪 Chimie &amp; Biologie",B171="G","🧪 Chimie &amp; Biologie",B171="C","📣 Communication &amp; Culture",B171="D","✈️ Déplacements &amp; Logist.",B171="F","✈️ Déplacements &amp; Logist.",B171="E","📋 Études, Conseils &amp; RH",B171="I","💻 Informatique &amp; Audio.",B171="M","🔬 Instruments scient.",B171="O","🔬 Instruments scient.",B171="P","🔬 Instruments scient.",B171="S","🔬 Instruments scient.",B171="T","🔬 Instruments scient.",B171="U","🔬 Instruments scient.",B171="V","🔬 Instruments scient.",B171="W","🔬 Instruments scient.",B171="K","🐁 Expérimentation",B171="Q","🐁 Expérimentation",B171="L","🏥 Santé &amp; Médical",TRUE,"❓ Inconnu"))</f>
        <v>🏗️ Bâtiments &amp; Travaux</v>
      </c>
      <c r="D171" s="45" t="s">
        <v>806</v>
      </c>
      <c r="E171" s="45" t="s">
        <v>130</v>
      </c>
      <c r="F171" s="45" t="s">
        <v>765</v>
      </c>
      <c r="G171" s="45" t="s">
        <v>130</v>
      </c>
      <c r="H171" s="45" t="s">
        <v>765</v>
      </c>
      <c r="I171" s="45" t="s">
        <v>1095</v>
      </c>
      <c r="J171" s="45" t="s">
        <v>2176</v>
      </c>
      <c r="K171" s="45" t="s">
        <v>2175</v>
      </c>
      <c r="L171" s="104">
        <v>45049</v>
      </c>
      <c r="M171" s="104">
        <v>45840</v>
      </c>
      <c r="N171" s="45" t="s">
        <v>1548</v>
      </c>
      <c r="O171" s="45" t="s">
        <v>1549</v>
      </c>
      <c r="P171" s="45" t="s">
        <v>859</v>
      </c>
      <c r="Q171" s="45" t="s">
        <v>1550</v>
      </c>
      <c r="R171" s="45" t="s">
        <v>2010</v>
      </c>
      <c r="S171" s="45" t="s">
        <v>765</v>
      </c>
      <c r="T171" s="45" t="s">
        <v>54</v>
      </c>
      <c r="U171" s="186" t="s">
        <v>2541</v>
      </c>
      <c r="V171" s="45" t="s">
        <v>1103</v>
      </c>
      <c r="W171" s="45" t="s">
        <v>207</v>
      </c>
      <c r="X171" s="105" t="s">
        <v>560</v>
      </c>
    </row>
    <row r="172" spans="1:24" ht="18" customHeight="1" x14ac:dyDescent="0.35">
      <c r="A172" t="str">
        <f t="shared" ca="1" si="9"/>
        <v>Marché terminé</v>
      </c>
      <c r="B172" s="570" t="str">
        <f t="shared" si="8"/>
        <v>B</v>
      </c>
      <c r="C172" s="571" t="str" cm="1">
        <f t="array" ref="C172">IF(B172="","",_xlfn.IFS(B172="A","📦 Appro. généraux",B172="H","🛡️ Hygiène &amp; Sécurité",B172="B","🏗️ Bâtiments &amp; Travaux",B172="J","🏗️ Bâtiments &amp; Travaux",B172="R","⚙️ Mécanique &amp; Atelier",B172="N","🧪 Chimie &amp; Biologie",B172="G","🧪 Chimie &amp; Biologie",B172="C","📣 Communication &amp; Culture",B172="D","✈️ Déplacements &amp; Logist.",B172="F","✈️ Déplacements &amp; Logist.",B172="E","📋 Études, Conseils &amp; RH",B172="I","💻 Informatique &amp; Audio.",B172="M","🔬 Instruments scient.",B172="O","🔬 Instruments scient.",B172="P","🔬 Instruments scient.",B172="S","🔬 Instruments scient.",B172="T","🔬 Instruments scient.",B172="U","🔬 Instruments scient.",B172="V","🔬 Instruments scient.",B172="W","🔬 Instruments scient.",B172="K","🐁 Expérimentation",B172="Q","🐁 Expérimentation",B172="L","🏥 Santé &amp; Médical",TRUE,"❓ Inconnu"))</f>
        <v>🏗️ Bâtiments &amp; Travaux</v>
      </c>
      <c r="D172" s="45" t="s">
        <v>806</v>
      </c>
      <c r="E172" s="45" t="s">
        <v>131</v>
      </c>
      <c r="F172" s="45" t="s">
        <v>765</v>
      </c>
      <c r="G172" s="45" t="s">
        <v>131</v>
      </c>
      <c r="H172" s="45" t="s">
        <v>765</v>
      </c>
      <c r="I172" s="45" t="s">
        <v>1095</v>
      </c>
      <c r="J172" s="45" t="s">
        <v>2176</v>
      </c>
      <c r="K172" s="45" t="s">
        <v>2175</v>
      </c>
      <c r="L172" s="104">
        <v>45103</v>
      </c>
      <c r="M172" s="104">
        <v>45891</v>
      </c>
      <c r="N172" s="45" t="s">
        <v>1551</v>
      </c>
      <c r="O172" s="45" t="s">
        <v>1552</v>
      </c>
      <c r="P172" s="45" t="s">
        <v>859</v>
      </c>
      <c r="Q172" s="45" t="s">
        <v>1553</v>
      </c>
      <c r="R172" s="45" t="s">
        <v>2011</v>
      </c>
      <c r="S172" s="45" t="s">
        <v>2178</v>
      </c>
      <c r="T172" s="45" t="s">
        <v>54</v>
      </c>
      <c r="U172" s="186" t="s">
        <v>2541</v>
      </c>
      <c r="V172" s="45" t="s">
        <v>1103</v>
      </c>
      <c r="W172" s="45" t="s">
        <v>213</v>
      </c>
      <c r="X172" s="105" t="s">
        <v>542</v>
      </c>
    </row>
    <row r="173" spans="1:24" ht="18" customHeight="1" x14ac:dyDescent="0.35">
      <c r="A173" t="str">
        <f t="shared" ca="1" si="9"/>
        <v>Marché terminé</v>
      </c>
      <c r="B173" s="570" t="str">
        <f t="shared" si="8"/>
        <v>B</v>
      </c>
      <c r="C173" s="571" t="str" cm="1">
        <f t="array" ref="C173">IF(B173="","",_xlfn.IFS(B173="A","📦 Appro. généraux",B173="H","🛡️ Hygiène &amp; Sécurité",B173="B","🏗️ Bâtiments &amp; Travaux",B173="J","🏗️ Bâtiments &amp; Travaux",B173="R","⚙️ Mécanique &amp; Atelier",B173="N","🧪 Chimie &amp; Biologie",B173="G","🧪 Chimie &amp; Biologie",B173="C","📣 Communication &amp; Culture",B173="D","✈️ Déplacements &amp; Logist.",B173="F","✈️ Déplacements &amp; Logist.",B173="E","📋 Études, Conseils &amp; RH",B173="I","💻 Informatique &amp; Audio.",B173="M","🔬 Instruments scient.",B173="O","🔬 Instruments scient.",B173="P","🔬 Instruments scient.",B173="S","🔬 Instruments scient.",B173="T","🔬 Instruments scient.",B173="U","🔬 Instruments scient.",B173="V","🔬 Instruments scient.",B173="W","🔬 Instruments scient.",B173="K","🐁 Expérimentation",B173="Q","🐁 Expérimentation",B173="L","🏥 Santé &amp; Médical",TRUE,"❓ Inconnu"))</f>
        <v>🏗️ Bâtiments &amp; Travaux</v>
      </c>
      <c r="D173" s="45" t="s">
        <v>806</v>
      </c>
      <c r="E173" s="45" t="s">
        <v>80</v>
      </c>
      <c r="F173" s="45" t="s">
        <v>1700</v>
      </c>
      <c r="G173" s="45" t="s">
        <v>80</v>
      </c>
      <c r="H173" s="45" t="s">
        <v>1700</v>
      </c>
      <c r="I173" s="45" t="s">
        <v>1095</v>
      </c>
      <c r="J173" s="45" t="s">
        <v>2175</v>
      </c>
      <c r="K173" s="45" t="s">
        <v>2175</v>
      </c>
      <c r="L173" s="104">
        <v>43586</v>
      </c>
      <c r="M173" s="104">
        <v>45169</v>
      </c>
      <c r="N173" s="45" t="s">
        <v>1554</v>
      </c>
      <c r="O173" s="45" t="s">
        <v>1555</v>
      </c>
      <c r="P173" s="45" t="s">
        <v>800</v>
      </c>
      <c r="Q173" s="45" t="s">
        <v>1292</v>
      </c>
      <c r="R173" s="45" t="s">
        <v>1946</v>
      </c>
      <c r="S173" s="45" t="s">
        <v>700</v>
      </c>
      <c r="T173" s="45" t="s">
        <v>54</v>
      </c>
      <c r="U173" s="186" t="s">
        <v>2538</v>
      </c>
      <c r="V173" s="45" t="s">
        <v>1103</v>
      </c>
      <c r="W173" s="45" t="s">
        <v>177</v>
      </c>
      <c r="X173" s="105" t="s">
        <v>540</v>
      </c>
    </row>
    <row r="174" spans="1:24" ht="18" customHeight="1" x14ac:dyDescent="0.35">
      <c r="A174" t="str">
        <f t="shared" ca="1" si="9"/>
        <v>Marché terminé</v>
      </c>
      <c r="B174" s="570" t="str">
        <f t="shared" si="8"/>
        <v>B</v>
      </c>
      <c r="C174" s="571" t="str" cm="1">
        <f t="array" ref="C174">IF(B174="","",_xlfn.IFS(B174="A","📦 Appro. généraux",B174="H","🛡️ Hygiène &amp; Sécurité",B174="B","🏗️ Bâtiments &amp; Travaux",B174="J","🏗️ Bâtiments &amp; Travaux",B174="R","⚙️ Mécanique &amp; Atelier",B174="N","🧪 Chimie &amp; Biologie",B174="G","🧪 Chimie &amp; Biologie",B174="C","📣 Communication &amp; Culture",B174="D","✈️ Déplacements &amp; Logist.",B174="F","✈️ Déplacements &amp; Logist.",B174="E","📋 Études, Conseils &amp; RH",B174="I","💻 Informatique &amp; Audio.",B174="M","🔬 Instruments scient.",B174="O","🔬 Instruments scient.",B174="P","🔬 Instruments scient.",B174="S","🔬 Instruments scient.",B174="T","🔬 Instruments scient.",B174="U","🔬 Instruments scient.",B174="V","🔬 Instruments scient.",B174="W","🔬 Instruments scient.",B174="K","🐁 Expérimentation",B174="Q","🐁 Expérimentation",B174="L","🏥 Santé &amp; Médical",TRUE,"❓ Inconnu"))</f>
        <v>🏗️ Bâtiments &amp; Travaux</v>
      </c>
      <c r="D174" s="45" t="s">
        <v>806</v>
      </c>
      <c r="E174" s="45" t="s">
        <v>132</v>
      </c>
      <c r="F174" s="45" t="s">
        <v>1824</v>
      </c>
      <c r="G174" s="45" t="s">
        <v>132</v>
      </c>
      <c r="H174" s="45" t="s">
        <v>1824</v>
      </c>
      <c r="I174" s="45" t="s">
        <v>1095</v>
      </c>
      <c r="J174" s="45" t="s">
        <v>2176</v>
      </c>
      <c r="K174" s="45" t="s">
        <v>2175</v>
      </c>
      <c r="L174" s="104">
        <v>44903</v>
      </c>
      <c r="M174" s="104">
        <v>45572</v>
      </c>
      <c r="N174" s="45" t="s">
        <v>1556</v>
      </c>
      <c r="O174" s="45" t="s">
        <v>1557</v>
      </c>
      <c r="P174" s="45" t="s">
        <v>859</v>
      </c>
      <c r="Q174" s="45" t="s">
        <v>1558</v>
      </c>
      <c r="R174" s="45" t="s">
        <v>2012</v>
      </c>
      <c r="S174" s="45" t="s">
        <v>765</v>
      </c>
      <c r="T174" s="45" t="s">
        <v>54</v>
      </c>
      <c r="U174" s="186" t="s">
        <v>2524</v>
      </c>
      <c r="V174" s="45" t="s">
        <v>1103</v>
      </c>
      <c r="W174" s="45" t="s">
        <v>214</v>
      </c>
      <c r="X174" s="105" t="s">
        <v>565</v>
      </c>
    </row>
    <row r="175" spans="1:24" ht="18" customHeight="1" x14ac:dyDescent="0.35">
      <c r="A175" t="str">
        <f t="shared" ca="1" si="9"/>
        <v>Marché en cours</v>
      </c>
      <c r="B175" s="570" t="str">
        <f t="shared" si="8"/>
        <v>B</v>
      </c>
      <c r="C175" s="571" t="str" cm="1">
        <f t="array" ref="C175">IF(B175="","",_xlfn.IFS(B175="A","📦 Appro. généraux",B175="H","🛡️ Hygiène &amp; Sécurité",B175="B","🏗️ Bâtiments &amp; Travaux",B175="J","🏗️ Bâtiments &amp; Travaux",B175="R","⚙️ Mécanique &amp; Atelier",B175="N","🧪 Chimie &amp; Biologie",B175="G","🧪 Chimie &amp; Biologie",B175="C","📣 Communication &amp; Culture",B175="D","✈️ Déplacements &amp; Logist.",B175="F","✈️ Déplacements &amp; Logist.",B175="E","📋 Études, Conseils &amp; RH",B175="I","💻 Informatique &amp; Audio.",B175="M","🔬 Instruments scient.",B175="O","🔬 Instruments scient.",B175="P","🔬 Instruments scient.",B175="S","🔬 Instruments scient.",B175="T","🔬 Instruments scient.",B175="U","🔬 Instruments scient.",B175="V","🔬 Instruments scient.",B175="W","🔬 Instruments scient.",B175="K","🐁 Expérimentation",B175="Q","🐁 Expérimentation",B175="L","🏥 Santé &amp; Médical",TRUE,"❓ Inconnu"))</f>
        <v>🏗️ Bâtiments &amp; Travaux</v>
      </c>
      <c r="D175" s="45" t="s">
        <v>806</v>
      </c>
      <c r="E175" s="45" t="s">
        <v>133</v>
      </c>
      <c r="F175" s="45" t="s">
        <v>1823</v>
      </c>
      <c r="G175" s="45" t="s">
        <v>133</v>
      </c>
      <c r="H175" s="45" t="s">
        <v>1823</v>
      </c>
      <c r="I175" s="45" t="s">
        <v>1098</v>
      </c>
      <c r="J175" s="45" t="s">
        <v>855</v>
      </c>
      <c r="K175" s="45" t="s">
        <v>2175</v>
      </c>
      <c r="L175" s="104">
        <v>45097</v>
      </c>
      <c r="M175" s="104">
        <v>46752</v>
      </c>
      <c r="N175" s="45" t="s">
        <v>1559</v>
      </c>
      <c r="O175" s="45" t="s">
        <v>1560</v>
      </c>
      <c r="P175" s="45" t="s">
        <v>859</v>
      </c>
      <c r="Q175" s="45" t="s">
        <v>1460</v>
      </c>
      <c r="R175" s="45" t="s">
        <v>1990</v>
      </c>
      <c r="S175" s="45" t="s">
        <v>2194</v>
      </c>
      <c r="T175" s="45" t="s">
        <v>54</v>
      </c>
      <c r="U175" s="186" t="s">
        <v>2554</v>
      </c>
      <c r="V175" s="45" t="s">
        <v>1103</v>
      </c>
      <c r="W175" s="45" t="s">
        <v>190</v>
      </c>
      <c r="X175" s="105" t="s">
        <v>550</v>
      </c>
    </row>
    <row r="176" spans="1:24" ht="18" customHeight="1" x14ac:dyDescent="0.35">
      <c r="A176" t="str">
        <f t="shared" ca="1" si="9"/>
        <v>Marché en cours</v>
      </c>
      <c r="B176" s="570" t="str">
        <f t="shared" si="8"/>
        <v>B</v>
      </c>
      <c r="C176" s="571" t="str" cm="1">
        <f t="array" ref="C176">IF(B176="","",_xlfn.IFS(B176="A","📦 Appro. généraux",B176="H","🛡️ Hygiène &amp; Sécurité",B176="B","🏗️ Bâtiments &amp; Travaux",B176="J","🏗️ Bâtiments &amp; Travaux",B176="R","⚙️ Mécanique &amp; Atelier",B176="N","🧪 Chimie &amp; Biologie",B176="G","🧪 Chimie &amp; Biologie",B176="C","📣 Communication &amp; Culture",B176="D","✈️ Déplacements &amp; Logist.",B176="F","✈️ Déplacements &amp; Logist.",B176="E","📋 Études, Conseils &amp; RH",B176="I","💻 Informatique &amp; Audio.",B176="M","🔬 Instruments scient.",B176="O","🔬 Instruments scient.",B176="P","🔬 Instruments scient.",B176="S","🔬 Instruments scient.",B176="T","🔬 Instruments scient.",B176="U","🔬 Instruments scient.",B176="V","🔬 Instruments scient.",B176="W","🔬 Instruments scient.",B176="K","🐁 Expérimentation",B176="Q","🐁 Expérimentation",B176="L","🏥 Santé &amp; Médical",TRUE,"❓ Inconnu"))</f>
        <v>🏗️ Bâtiments &amp; Travaux</v>
      </c>
      <c r="D176" s="45" t="s">
        <v>806</v>
      </c>
      <c r="E176" s="45" t="s">
        <v>133</v>
      </c>
      <c r="F176" s="45" t="s">
        <v>1823</v>
      </c>
      <c r="G176" s="45" t="s">
        <v>133</v>
      </c>
      <c r="H176" s="45" t="s">
        <v>1823</v>
      </c>
      <c r="I176" s="45" t="s">
        <v>1098</v>
      </c>
      <c r="J176" s="45" t="s">
        <v>855</v>
      </c>
      <c r="K176" s="45" t="s">
        <v>2175</v>
      </c>
      <c r="L176" s="104">
        <v>45097</v>
      </c>
      <c r="M176" s="104">
        <v>46752</v>
      </c>
      <c r="N176" s="45" t="s">
        <v>1561</v>
      </c>
      <c r="O176" s="45" t="s">
        <v>1220</v>
      </c>
      <c r="P176" s="45" t="s">
        <v>859</v>
      </c>
      <c r="Q176" s="45" t="s">
        <v>1534</v>
      </c>
      <c r="R176" s="45" t="s">
        <v>2008</v>
      </c>
      <c r="S176" s="45" t="s">
        <v>765</v>
      </c>
      <c r="T176" s="45" t="s">
        <v>54</v>
      </c>
      <c r="U176" s="186" t="s">
        <v>2554</v>
      </c>
      <c r="V176" s="45" t="s">
        <v>1103</v>
      </c>
      <c r="W176" s="45" t="s">
        <v>190</v>
      </c>
      <c r="X176" s="105" t="s">
        <v>550</v>
      </c>
    </row>
    <row r="177" spans="1:24" ht="18" customHeight="1" x14ac:dyDescent="0.35">
      <c r="A177" t="str">
        <f t="shared" ca="1" si="9"/>
        <v>Marché en cours</v>
      </c>
      <c r="B177" s="570" t="str">
        <f t="shared" si="8"/>
        <v>B</v>
      </c>
      <c r="C177" s="571" t="str" cm="1">
        <f t="array" ref="C177">IF(B177="","",_xlfn.IFS(B177="A","📦 Appro. généraux",B177="H","🛡️ Hygiène &amp; Sécurité",B177="B","🏗️ Bâtiments &amp; Travaux",B177="J","🏗️ Bâtiments &amp; Travaux",B177="R","⚙️ Mécanique &amp; Atelier",B177="N","🧪 Chimie &amp; Biologie",B177="G","🧪 Chimie &amp; Biologie",B177="C","📣 Communication &amp; Culture",B177="D","✈️ Déplacements &amp; Logist.",B177="F","✈️ Déplacements &amp; Logist.",B177="E","📋 Études, Conseils &amp; RH",B177="I","💻 Informatique &amp; Audio.",B177="M","🔬 Instruments scient.",B177="O","🔬 Instruments scient.",B177="P","🔬 Instruments scient.",B177="S","🔬 Instruments scient.",B177="T","🔬 Instruments scient.",B177="U","🔬 Instruments scient.",B177="V","🔬 Instruments scient.",B177="W","🔬 Instruments scient.",B177="K","🐁 Expérimentation",B177="Q","🐁 Expérimentation",B177="L","🏥 Santé &amp; Médical",TRUE,"❓ Inconnu"))</f>
        <v>🏗️ Bâtiments &amp; Travaux</v>
      </c>
      <c r="D177" s="45" t="s">
        <v>806</v>
      </c>
      <c r="E177" s="45" t="s">
        <v>133</v>
      </c>
      <c r="F177" s="45" t="s">
        <v>1823</v>
      </c>
      <c r="G177" s="45" t="s">
        <v>133</v>
      </c>
      <c r="H177" s="45" t="s">
        <v>1823</v>
      </c>
      <c r="I177" s="45" t="s">
        <v>1098</v>
      </c>
      <c r="J177" s="45" t="s">
        <v>855</v>
      </c>
      <c r="K177" s="45" t="s">
        <v>2175</v>
      </c>
      <c r="L177" s="104">
        <v>45097</v>
      </c>
      <c r="M177" s="104">
        <v>46752</v>
      </c>
      <c r="N177" s="45" t="s">
        <v>1562</v>
      </c>
      <c r="O177" s="45" t="s">
        <v>1180</v>
      </c>
      <c r="P177" s="45" t="s">
        <v>859</v>
      </c>
      <c r="Q177" s="45" t="s">
        <v>1534</v>
      </c>
      <c r="R177" s="45" t="s">
        <v>2008</v>
      </c>
      <c r="S177" s="45" t="s">
        <v>765</v>
      </c>
      <c r="T177" s="45" t="s">
        <v>54</v>
      </c>
      <c r="U177" s="186" t="s">
        <v>2554</v>
      </c>
      <c r="V177" s="45" t="s">
        <v>1103</v>
      </c>
      <c r="W177" s="45" t="s">
        <v>190</v>
      </c>
      <c r="X177" s="105" t="s">
        <v>550</v>
      </c>
    </row>
    <row r="178" spans="1:24" ht="18" customHeight="1" x14ac:dyDescent="0.35">
      <c r="A178" t="str">
        <f t="shared" ca="1" si="9"/>
        <v>Marché terminé</v>
      </c>
      <c r="B178" s="570" t="str">
        <f t="shared" si="8"/>
        <v>B</v>
      </c>
      <c r="C178" s="571" t="str" cm="1">
        <f t="array" ref="C178">IF(B178="","",_xlfn.IFS(B178="A","📦 Appro. généraux",B178="H","🛡️ Hygiène &amp; Sécurité",B178="B","🏗️ Bâtiments &amp; Travaux",B178="J","🏗️ Bâtiments &amp; Travaux",B178="R","⚙️ Mécanique &amp; Atelier",B178="N","🧪 Chimie &amp; Biologie",B178="G","🧪 Chimie &amp; Biologie",B178="C","📣 Communication &amp; Culture",B178="D","✈️ Déplacements &amp; Logist.",B178="F","✈️ Déplacements &amp; Logist.",B178="E","📋 Études, Conseils &amp; RH",B178="I","💻 Informatique &amp; Audio.",B178="M","🔬 Instruments scient.",B178="O","🔬 Instruments scient.",B178="P","🔬 Instruments scient.",B178="S","🔬 Instruments scient.",B178="T","🔬 Instruments scient.",B178="U","🔬 Instruments scient.",B178="V","🔬 Instruments scient.",B178="W","🔬 Instruments scient.",B178="K","🐁 Expérimentation",B178="Q","🐁 Expérimentation",B178="L","🏥 Santé &amp; Médical",TRUE,"❓ Inconnu"))</f>
        <v>🏗️ Bâtiments &amp; Travaux</v>
      </c>
      <c r="D178" s="45" t="s">
        <v>806</v>
      </c>
      <c r="E178" s="45" t="s">
        <v>84</v>
      </c>
      <c r="F178" s="45" t="s">
        <v>1702</v>
      </c>
      <c r="G178" s="45" t="s">
        <v>84</v>
      </c>
      <c r="H178" s="45" t="s">
        <v>1702</v>
      </c>
      <c r="I178" s="45" t="s">
        <v>1095</v>
      </c>
      <c r="J178" s="45" t="s">
        <v>2175</v>
      </c>
      <c r="K178" s="45" t="s">
        <v>2175</v>
      </c>
      <c r="L178" s="104">
        <v>43728</v>
      </c>
      <c r="M178" s="104">
        <v>45553</v>
      </c>
      <c r="N178" s="45" t="s">
        <v>1563</v>
      </c>
      <c r="O178" s="45" t="s">
        <v>1564</v>
      </c>
      <c r="P178" s="45" t="s">
        <v>800</v>
      </c>
      <c r="Q178" s="45" t="s">
        <v>1328</v>
      </c>
      <c r="R178" s="45" t="s">
        <v>1953</v>
      </c>
      <c r="S178" s="45" t="s">
        <v>766</v>
      </c>
      <c r="T178" s="45" t="s">
        <v>54</v>
      </c>
      <c r="U178" s="186" t="s">
        <v>2539</v>
      </c>
      <c r="V178" s="45" t="s">
        <v>1103</v>
      </c>
      <c r="W178" s="45" t="s">
        <v>185</v>
      </c>
      <c r="X178" s="105" t="s">
        <v>546</v>
      </c>
    </row>
    <row r="179" spans="1:24" ht="18" customHeight="1" x14ac:dyDescent="0.35">
      <c r="A179" t="str">
        <f t="shared" ca="1" si="9"/>
        <v>Marché terminé</v>
      </c>
      <c r="B179" s="570" t="str">
        <f t="shared" si="8"/>
        <v>B</v>
      </c>
      <c r="C179" s="571" t="str" cm="1">
        <f t="array" ref="C179">IF(B179="","",_xlfn.IFS(B179="A","📦 Appro. généraux",B179="H","🛡️ Hygiène &amp; Sécurité",B179="B","🏗️ Bâtiments &amp; Travaux",B179="J","🏗️ Bâtiments &amp; Travaux",B179="R","⚙️ Mécanique &amp; Atelier",B179="N","🧪 Chimie &amp; Biologie",B179="G","🧪 Chimie &amp; Biologie",B179="C","📣 Communication &amp; Culture",B179="D","✈️ Déplacements &amp; Logist.",B179="F","✈️ Déplacements &amp; Logist.",B179="E","📋 Études, Conseils &amp; RH",B179="I","💻 Informatique &amp; Audio.",B179="M","🔬 Instruments scient.",B179="O","🔬 Instruments scient.",B179="P","🔬 Instruments scient.",B179="S","🔬 Instruments scient.",B179="T","🔬 Instruments scient.",B179="U","🔬 Instruments scient.",B179="V","🔬 Instruments scient.",B179="W","🔬 Instruments scient.",B179="K","🐁 Expérimentation",B179="Q","🐁 Expérimentation",B179="L","🏥 Santé &amp; Médical",TRUE,"❓ Inconnu"))</f>
        <v>🏗️ Bâtiments &amp; Travaux</v>
      </c>
      <c r="D179" s="45" t="s">
        <v>806</v>
      </c>
      <c r="E179" s="45" t="s">
        <v>134</v>
      </c>
      <c r="F179" s="45" t="s">
        <v>1819</v>
      </c>
      <c r="G179" s="45" t="s">
        <v>134</v>
      </c>
      <c r="H179" s="45" t="s">
        <v>1819</v>
      </c>
      <c r="I179" s="45" t="s">
        <v>1098</v>
      </c>
      <c r="J179" s="45" t="s">
        <v>798</v>
      </c>
      <c r="K179" s="45" t="s">
        <v>799</v>
      </c>
      <c r="L179" s="104">
        <v>45197</v>
      </c>
      <c r="M179" s="104">
        <v>46022</v>
      </c>
      <c r="N179" s="45" t="s">
        <v>1565</v>
      </c>
      <c r="O179" s="45" t="s">
        <v>1180</v>
      </c>
      <c r="P179" s="45" t="s">
        <v>859</v>
      </c>
      <c r="Q179" s="45" t="s">
        <v>1384</v>
      </c>
      <c r="R179" s="45" t="s">
        <v>1971</v>
      </c>
      <c r="S179" s="45" t="s">
        <v>1706</v>
      </c>
      <c r="T179" s="45" t="s">
        <v>54</v>
      </c>
      <c r="U179" s="186" t="s">
        <v>2554</v>
      </c>
      <c r="V179" s="45" t="s">
        <v>1103</v>
      </c>
      <c r="W179" s="45" t="s">
        <v>200</v>
      </c>
      <c r="X179" s="105" t="s">
        <v>555</v>
      </c>
    </row>
    <row r="180" spans="1:24" ht="18" customHeight="1" x14ac:dyDescent="0.35">
      <c r="A180" t="str">
        <f t="shared" ca="1" si="9"/>
        <v>Marché terminé</v>
      </c>
      <c r="B180" s="570" t="str">
        <f t="shared" si="8"/>
        <v>B</v>
      </c>
      <c r="C180" s="571" t="str" cm="1">
        <f t="array" ref="C180">IF(B180="","",_xlfn.IFS(B180="A","📦 Appro. généraux",B180="H","🛡️ Hygiène &amp; Sécurité",B180="B","🏗️ Bâtiments &amp; Travaux",B180="J","🏗️ Bâtiments &amp; Travaux",B180="R","⚙️ Mécanique &amp; Atelier",B180="N","🧪 Chimie &amp; Biologie",B180="G","🧪 Chimie &amp; Biologie",B180="C","📣 Communication &amp; Culture",B180="D","✈️ Déplacements &amp; Logist.",B180="F","✈️ Déplacements &amp; Logist.",B180="E","📋 Études, Conseils &amp; RH",B180="I","💻 Informatique &amp; Audio.",B180="M","🔬 Instruments scient.",B180="O","🔬 Instruments scient.",B180="P","🔬 Instruments scient.",B180="S","🔬 Instruments scient.",B180="T","🔬 Instruments scient.",B180="U","🔬 Instruments scient.",B180="V","🔬 Instruments scient.",B180="W","🔬 Instruments scient.",B180="K","🐁 Expérimentation",B180="Q","🐁 Expérimentation",B180="L","🏥 Santé &amp; Médical",TRUE,"❓ Inconnu"))</f>
        <v>🏗️ Bâtiments &amp; Travaux</v>
      </c>
      <c r="D180" s="45" t="s">
        <v>806</v>
      </c>
      <c r="E180" s="45" t="s">
        <v>134</v>
      </c>
      <c r="F180" s="45" t="s">
        <v>1819</v>
      </c>
      <c r="G180" s="45" t="s">
        <v>134</v>
      </c>
      <c r="H180" s="45" t="s">
        <v>1819</v>
      </c>
      <c r="I180" s="45" t="s">
        <v>1098</v>
      </c>
      <c r="J180" s="45" t="s">
        <v>798</v>
      </c>
      <c r="K180" s="45" t="s">
        <v>799</v>
      </c>
      <c r="L180" s="104">
        <v>45197</v>
      </c>
      <c r="M180" s="104">
        <v>46022</v>
      </c>
      <c r="N180" s="45" t="s">
        <v>1566</v>
      </c>
      <c r="O180" s="45" t="s">
        <v>1203</v>
      </c>
      <c r="P180" s="45" t="s">
        <v>859</v>
      </c>
      <c r="Q180" s="45" t="s">
        <v>1534</v>
      </c>
      <c r="R180" s="45" t="s">
        <v>2008</v>
      </c>
      <c r="S180" s="45" t="s">
        <v>765</v>
      </c>
      <c r="T180" s="45" t="s">
        <v>54</v>
      </c>
      <c r="U180" s="186" t="s">
        <v>2554</v>
      </c>
      <c r="V180" s="45" t="s">
        <v>1103</v>
      </c>
      <c r="W180" s="45" t="s">
        <v>200</v>
      </c>
      <c r="X180" s="105" t="s">
        <v>555</v>
      </c>
    </row>
    <row r="181" spans="1:24" ht="18" customHeight="1" x14ac:dyDescent="0.35">
      <c r="A181" t="str">
        <f t="shared" ca="1" si="9"/>
        <v>Marché terminé</v>
      </c>
      <c r="B181" s="570" t="str">
        <f t="shared" si="8"/>
        <v>B</v>
      </c>
      <c r="C181" s="571" t="str" cm="1">
        <f t="array" ref="C181">IF(B181="","",_xlfn.IFS(B181="A","📦 Appro. généraux",B181="H","🛡️ Hygiène &amp; Sécurité",B181="B","🏗️ Bâtiments &amp; Travaux",B181="J","🏗️ Bâtiments &amp; Travaux",B181="R","⚙️ Mécanique &amp; Atelier",B181="N","🧪 Chimie &amp; Biologie",B181="G","🧪 Chimie &amp; Biologie",B181="C","📣 Communication &amp; Culture",B181="D","✈️ Déplacements &amp; Logist.",B181="F","✈️ Déplacements &amp; Logist.",B181="E","📋 Études, Conseils &amp; RH",B181="I","💻 Informatique &amp; Audio.",B181="M","🔬 Instruments scient.",B181="O","🔬 Instruments scient.",B181="P","🔬 Instruments scient.",B181="S","🔬 Instruments scient.",B181="T","🔬 Instruments scient.",B181="U","🔬 Instruments scient.",B181="V","🔬 Instruments scient.",B181="W","🔬 Instruments scient.",B181="K","🐁 Expérimentation",B181="Q","🐁 Expérimentation",B181="L","🏥 Santé &amp; Médical",TRUE,"❓ Inconnu"))</f>
        <v>🏗️ Bâtiments &amp; Travaux</v>
      </c>
      <c r="D181" s="45" t="s">
        <v>806</v>
      </c>
      <c r="E181" s="45" t="s">
        <v>135</v>
      </c>
      <c r="F181" s="45" t="s">
        <v>765</v>
      </c>
      <c r="G181" s="45" t="s">
        <v>135</v>
      </c>
      <c r="H181" s="45" t="s">
        <v>765</v>
      </c>
      <c r="I181" s="45" t="s">
        <v>1097</v>
      </c>
      <c r="J181" s="45" t="s">
        <v>798</v>
      </c>
      <c r="K181" s="45" t="s">
        <v>2175</v>
      </c>
      <c r="L181" s="104">
        <v>45201</v>
      </c>
      <c r="M181" s="104">
        <v>46296</v>
      </c>
      <c r="N181" s="45" t="s">
        <v>1567</v>
      </c>
      <c r="O181" s="45" t="s">
        <v>1568</v>
      </c>
      <c r="P181" s="45" t="s">
        <v>859</v>
      </c>
      <c r="Q181" s="45" t="s">
        <v>1217</v>
      </c>
      <c r="R181" s="45" t="s">
        <v>1927</v>
      </c>
      <c r="S181" s="45" t="s">
        <v>1067</v>
      </c>
      <c r="T181" s="45" t="s">
        <v>54</v>
      </c>
      <c r="U181" s="186" t="s">
        <v>2561</v>
      </c>
      <c r="V181" s="45" t="s">
        <v>1103</v>
      </c>
      <c r="W181" s="45" t="s">
        <v>224</v>
      </c>
      <c r="X181" s="105" t="s">
        <v>541</v>
      </c>
    </row>
    <row r="182" spans="1:24" ht="18" customHeight="1" x14ac:dyDescent="0.35">
      <c r="A182" t="str">
        <f t="shared" ca="1" si="9"/>
        <v>Marché en cours</v>
      </c>
      <c r="B182" s="570" t="str">
        <f t="shared" si="8"/>
        <v>B</v>
      </c>
      <c r="C182" s="571" t="str" cm="1">
        <f t="array" ref="C182">IF(B182="","",_xlfn.IFS(B182="A","📦 Appro. généraux",B182="H","🛡️ Hygiène &amp; Sécurité",B182="B","🏗️ Bâtiments &amp; Travaux",B182="J","🏗️ Bâtiments &amp; Travaux",B182="R","⚙️ Mécanique &amp; Atelier",B182="N","🧪 Chimie &amp; Biologie",B182="G","🧪 Chimie &amp; Biologie",B182="C","📣 Communication &amp; Culture",B182="D","✈️ Déplacements &amp; Logist.",B182="F","✈️ Déplacements &amp; Logist.",B182="E","📋 Études, Conseils &amp; RH",B182="I","💻 Informatique &amp; Audio.",B182="M","🔬 Instruments scient.",B182="O","🔬 Instruments scient.",B182="P","🔬 Instruments scient.",B182="S","🔬 Instruments scient.",B182="T","🔬 Instruments scient.",B182="U","🔬 Instruments scient.",B182="V","🔬 Instruments scient.",B182="W","🔬 Instruments scient.",B182="K","🐁 Expérimentation",B182="Q","🐁 Expérimentation",B182="L","🏥 Santé &amp; Médical",TRUE,"❓ Inconnu"))</f>
        <v>🏗️ Bâtiments &amp; Travaux</v>
      </c>
      <c r="D182" s="45" t="s">
        <v>806</v>
      </c>
      <c r="E182" s="45" t="s">
        <v>136</v>
      </c>
      <c r="F182" s="45" t="s">
        <v>808</v>
      </c>
      <c r="G182" s="45" t="s">
        <v>136</v>
      </c>
      <c r="H182" s="45" t="s">
        <v>825</v>
      </c>
      <c r="I182" s="45" t="s">
        <v>797</v>
      </c>
      <c r="J182" s="45" t="s">
        <v>798</v>
      </c>
      <c r="K182" s="45" t="s">
        <v>856</v>
      </c>
      <c r="L182" s="104">
        <v>45226</v>
      </c>
      <c r="M182" s="104">
        <v>46686</v>
      </c>
      <c r="N182" s="45" t="s">
        <v>1569</v>
      </c>
      <c r="O182" s="45" t="s">
        <v>1570</v>
      </c>
      <c r="P182" s="45" t="s">
        <v>800</v>
      </c>
      <c r="Q182" s="45" t="s">
        <v>1289</v>
      </c>
      <c r="R182" s="45" t="s">
        <v>1945</v>
      </c>
      <c r="S182" s="45" t="s">
        <v>699</v>
      </c>
      <c r="T182" s="45" t="s">
        <v>54</v>
      </c>
      <c r="U182" s="170" t="s">
        <v>1882</v>
      </c>
      <c r="V182" s="45" t="s">
        <v>861</v>
      </c>
      <c r="W182" s="45" t="s">
        <v>176</v>
      </c>
      <c r="X182" s="105" t="s">
        <v>540</v>
      </c>
    </row>
    <row r="183" spans="1:24" ht="18" customHeight="1" x14ac:dyDescent="0.35">
      <c r="A183" t="str">
        <f t="shared" ca="1" si="9"/>
        <v>Marché en cours</v>
      </c>
      <c r="B183" s="570" t="str">
        <f t="shared" si="8"/>
        <v>B</v>
      </c>
      <c r="C183" s="571" t="str" cm="1">
        <f t="array" ref="C183">IF(B183="","",_xlfn.IFS(B183="A","📦 Appro. généraux",B183="H","🛡️ Hygiène &amp; Sécurité",B183="B","🏗️ Bâtiments &amp; Travaux",B183="J","🏗️ Bâtiments &amp; Travaux",B183="R","⚙️ Mécanique &amp; Atelier",B183="N","🧪 Chimie &amp; Biologie",B183="G","🧪 Chimie &amp; Biologie",B183="C","📣 Communication &amp; Culture",B183="D","✈️ Déplacements &amp; Logist.",B183="F","✈️ Déplacements &amp; Logist.",B183="E","📋 Études, Conseils &amp; RH",B183="I","💻 Informatique &amp; Audio.",B183="M","🔬 Instruments scient.",B183="O","🔬 Instruments scient.",B183="P","🔬 Instruments scient.",B183="S","🔬 Instruments scient.",B183="T","🔬 Instruments scient.",B183="U","🔬 Instruments scient.",B183="V","🔬 Instruments scient.",B183="W","🔬 Instruments scient.",B183="K","🐁 Expérimentation",B183="Q","🐁 Expérimentation",B183="L","🏥 Santé &amp; Médical",TRUE,"❓ Inconnu"))</f>
        <v>🏗️ Bâtiments &amp; Travaux</v>
      </c>
      <c r="D183" s="45" t="s">
        <v>806</v>
      </c>
      <c r="E183" s="45" t="s">
        <v>136</v>
      </c>
      <c r="F183" s="45" t="s">
        <v>808</v>
      </c>
      <c r="G183" s="45" t="s">
        <v>136</v>
      </c>
      <c r="H183" s="45" t="s">
        <v>826</v>
      </c>
      <c r="I183" s="45" t="s">
        <v>797</v>
      </c>
      <c r="J183" s="45" t="s">
        <v>798</v>
      </c>
      <c r="K183" s="45" t="s">
        <v>856</v>
      </c>
      <c r="L183" s="104">
        <v>45226</v>
      </c>
      <c r="M183" s="104">
        <v>46686</v>
      </c>
      <c r="N183" s="45" t="s">
        <v>1571</v>
      </c>
      <c r="O183" s="45" t="s">
        <v>1572</v>
      </c>
      <c r="P183" s="45" t="s">
        <v>800</v>
      </c>
      <c r="Q183" s="45" t="s">
        <v>1292</v>
      </c>
      <c r="R183" s="45" t="s">
        <v>1946</v>
      </c>
      <c r="S183" s="45" t="s">
        <v>700</v>
      </c>
      <c r="T183" s="45" t="s">
        <v>54</v>
      </c>
      <c r="U183" s="170" t="s">
        <v>1883</v>
      </c>
      <c r="V183" s="45" t="s">
        <v>861</v>
      </c>
      <c r="W183" s="45" t="s">
        <v>176</v>
      </c>
      <c r="X183" s="105" t="s">
        <v>540</v>
      </c>
    </row>
    <row r="184" spans="1:24" ht="18" customHeight="1" x14ac:dyDescent="0.35">
      <c r="A184" t="str">
        <f t="shared" ca="1" si="9"/>
        <v>Marché en cours</v>
      </c>
      <c r="B184" s="570" t="str">
        <f t="shared" si="8"/>
        <v>B</v>
      </c>
      <c r="C184" s="571" t="str" cm="1">
        <f t="array" ref="C184">IF(B184="","",_xlfn.IFS(B184="A","📦 Appro. généraux",B184="H","🛡️ Hygiène &amp; Sécurité",B184="B","🏗️ Bâtiments &amp; Travaux",B184="J","🏗️ Bâtiments &amp; Travaux",B184="R","⚙️ Mécanique &amp; Atelier",B184="N","🧪 Chimie &amp; Biologie",B184="G","🧪 Chimie &amp; Biologie",B184="C","📣 Communication &amp; Culture",B184="D","✈️ Déplacements &amp; Logist.",B184="F","✈️ Déplacements &amp; Logist.",B184="E","📋 Études, Conseils &amp; RH",B184="I","💻 Informatique &amp; Audio.",B184="M","🔬 Instruments scient.",B184="O","🔬 Instruments scient.",B184="P","🔬 Instruments scient.",B184="S","🔬 Instruments scient.",B184="T","🔬 Instruments scient.",B184="U","🔬 Instruments scient.",B184="V","🔬 Instruments scient.",B184="W","🔬 Instruments scient.",B184="K","🐁 Expérimentation",B184="Q","🐁 Expérimentation",B184="L","🏥 Santé &amp; Médical",TRUE,"❓ Inconnu"))</f>
        <v>🏗️ Bâtiments &amp; Travaux</v>
      </c>
      <c r="D184" s="45" t="s">
        <v>806</v>
      </c>
      <c r="E184" s="45" t="s">
        <v>136</v>
      </c>
      <c r="F184" s="45" t="s">
        <v>808</v>
      </c>
      <c r="G184" s="45" t="s">
        <v>136</v>
      </c>
      <c r="H184" s="45" t="s">
        <v>827</v>
      </c>
      <c r="I184" s="45" t="s">
        <v>797</v>
      </c>
      <c r="J184" s="45" t="s">
        <v>798</v>
      </c>
      <c r="K184" s="45" t="s">
        <v>856</v>
      </c>
      <c r="L184" s="104">
        <v>45226</v>
      </c>
      <c r="M184" s="104">
        <v>46686</v>
      </c>
      <c r="N184" s="45" t="s">
        <v>1573</v>
      </c>
      <c r="O184" s="45" t="s">
        <v>1574</v>
      </c>
      <c r="P184" s="45" t="s">
        <v>800</v>
      </c>
      <c r="Q184" s="45" t="s">
        <v>1289</v>
      </c>
      <c r="R184" s="45" t="s">
        <v>1945</v>
      </c>
      <c r="S184" s="45" t="s">
        <v>699</v>
      </c>
      <c r="T184" s="45" t="s">
        <v>54</v>
      </c>
      <c r="U184" s="170" t="s">
        <v>1884</v>
      </c>
      <c r="V184" s="45" t="s">
        <v>861</v>
      </c>
      <c r="W184" s="45" t="s">
        <v>176</v>
      </c>
      <c r="X184" s="105" t="s">
        <v>540</v>
      </c>
    </row>
    <row r="185" spans="1:24" ht="18" customHeight="1" x14ac:dyDescent="0.35">
      <c r="A185" t="str">
        <f t="shared" ca="1" si="9"/>
        <v>Marché en cours</v>
      </c>
      <c r="B185" s="570" t="str">
        <f t="shared" si="8"/>
        <v>B</v>
      </c>
      <c r="C185" s="571" t="str" cm="1">
        <f t="array" ref="C185">IF(B185="","",_xlfn.IFS(B185="A","📦 Appro. généraux",B185="H","🛡️ Hygiène &amp; Sécurité",B185="B","🏗️ Bâtiments &amp; Travaux",B185="J","🏗️ Bâtiments &amp; Travaux",B185="R","⚙️ Mécanique &amp; Atelier",B185="N","🧪 Chimie &amp; Biologie",B185="G","🧪 Chimie &amp; Biologie",B185="C","📣 Communication &amp; Culture",B185="D","✈️ Déplacements &amp; Logist.",B185="F","✈️ Déplacements &amp; Logist.",B185="E","📋 Études, Conseils &amp; RH",B185="I","💻 Informatique &amp; Audio.",B185="M","🔬 Instruments scient.",B185="O","🔬 Instruments scient.",B185="P","🔬 Instruments scient.",B185="S","🔬 Instruments scient.",B185="T","🔬 Instruments scient.",B185="U","🔬 Instruments scient.",B185="V","🔬 Instruments scient.",B185="W","🔬 Instruments scient.",B185="K","🐁 Expérimentation",B185="Q","🐁 Expérimentation",B185="L","🏥 Santé &amp; Médical",TRUE,"❓ Inconnu"))</f>
        <v>🏗️ Bâtiments &amp; Travaux</v>
      </c>
      <c r="D185" s="45" t="s">
        <v>806</v>
      </c>
      <c r="E185" s="45" t="s">
        <v>136</v>
      </c>
      <c r="F185" s="45" t="s">
        <v>827</v>
      </c>
      <c r="G185" s="45" t="s">
        <v>136</v>
      </c>
      <c r="H185" s="45" t="s">
        <v>827</v>
      </c>
      <c r="I185" s="45" t="s">
        <v>797</v>
      </c>
      <c r="J185" s="45" t="s">
        <v>798</v>
      </c>
      <c r="K185" s="45" t="s">
        <v>856</v>
      </c>
      <c r="L185" s="104">
        <v>45226</v>
      </c>
      <c r="M185" s="104">
        <v>46686</v>
      </c>
      <c r="N185" s="45" t="s">
        <v>1575</v>
      </c>
      <c r="O185" s="45" t="s">
        <v>1576</v>
      </c>
      <c r="P185" s="45" t="s">
        <v>800</v>
      </c>
      <c r="Q185" s="45" t="s">
        <v>1577</v>
      </c>
      <c r="R185" s="45" t="s">
        <v>2013</v>
      </c>
      <c r="S185" s="45" t="s">
        <v>716</v>
      </c>
      <c r="T185" s="45" t="s">
        <v>54</v>
      </c>
      <c r="U185" s="170" t="s">
        <v>1843</v>
      </c>
      <c r="V185" s="45" t="s">
        <v>861</v>
      </c>
      <c r="W185" s="45" t="s">
        <v>176</v>
      </c>
      <c r="X185" s="105" t="s">
        <v>540</v>
      </c>
    </row>
    <row r="186" spans="1:24" ht="18" customHeight="1" x14ac:dyDescent="0.35">
      <c r="A186" t="str">
        <f t="shared" ca="1" si="9"/>
        <v>Marché en cours</v>
      </c>
      <c r="B186" s="570" t="str">
        <f t="shared" si="8"/>
        <v>B</v>
      </c>
      <c r="C186" s="571" t="str" cm="1">
        <f t="array" ref="C186">IF(B186="","",_xlfn.IFS(B186="A","📦 Appro. généraux",B186="H","🛡️ Hygiène &amp; Sécurité",B186="B","🏗️ Bâtiments &amp; Travaux",B186="J","🏗️ Bâtiments &amp; Travaux",B186="R","⚙️ Mécanique &amp; Atelier",B186="N","🧪 Chimie &amp; Biologie",B186="G","🧪 Chimie &amp; Biologie",B186="C","📣 Communication &amp; Culture",B186="D","✈️ Déplacements &amp; Logist.",B186="F","✈️ Déplacements &amp; Logist.",B186="E","📋 Études, Conseils &amp; RH",B186="I","💻 Informatique &amp; Audio.",B186="M","🔬 Instruments scient.",B186="O","🔬 Instruments scient.",B186="P","🔬 Instruments scient.",B186="S","🔬 Instruments scient.",B186="T","🔬 Instruments scient.",B186="U","🔬 Instruments scient.",B186="V","🔬 Instruments scient.",B186="W","🔬 Instruments scient.",B186="K","🐁 Expérimentation",B186="Q","🐁 Expérimentation",B186="L","🏥 Santé &amp; Médical",TRUE,"❓ Inconnu"))</f>
        <v>🏗️ Bâtiments &amp; Travaux</v>
      </c>
      <c r="D186" s="45" t="s">
        <v>806</v>
      </c>
      <c r="E186" s="45" t="s">
        <v>136</v>
      </c>
      <c r="F186" s="45" t="s">
        <v>827</v>
      </c>
      <c r="G186" s="45" t="s">
        <v>136</v>
      </c>
      <c r="H186" s="45" t="s">
        <v>827</v>
      </c>
      <c r="I186" s="45" t="s">
        <v>797</v>
      </c>
      <c r="J186" s="45" t="s">
        <v>798</v>
      </c>
      <c r="K186" s="45" t="s">
        <v>856</v>
      </c>
      <c r="L186" s="104">
        <v>45226</v>
      </c>
      <c r="M186" s="104">
        <v>46686</v>
      </c>
      <c r="N186" s="45" t="s">
        <v>1578</v>
      </c>
      <c r="O186" s="45" t="s">
        <v>1579</v>
      </c>
      <c r="P186" s="45" t="s">
        <v>800</v>
      </c>
      <c r="Q186" s="45" t="s">
        <v>1577</v>
      </c>
      <c r="R186" s="45" t="s">
        <v>2013</v>
      </c>
      <c r="S186" s="45" t="s">
        <v>716</v>
      </c>
      <c r="T186" s="45" t="s">
        <v>54</v>
      </c>
      <c r="U186" s="170" t="s">
        <v>1843</v>
      </c>
      <c r="V186" s="45" t="s">
        <v>861</v>
      </c>
      <c r="W186" s="45" t="s">
        <v>177</v>
      </c>
      <c r="X186" s="105" t="s">
        <v>540</v>
      </c>
    </row>
    <row r="187" spans="1:24" ht="18" customHeight="1" x14ac:dyDescent="0.35">
      <c r="A187" t="str">
        <f t="shared" ca="1" si="9"/>
        <v>Marché en cours</v>
      </c>
      <c r="B187" s="570" t="str">
        <f t="shared" si="8"/>
        <v>B</v>
      </c>
      <c r="C187" s="571" t="str" cm="1">
        <f t="array" ref="C187">IF(B187="","",_xlfn.IFS(B187="A","📦 Appro. généraux",B187="H","🛡️ Hygiène &amp; Sécurité",B187="B","🏗️ Bâtiments &amp; Travaux",B187="J","🏗️ Bâtiments &amp; Travaux",B187="R","⚙️ Mécanique &amp; Atelier",B187="N","🧪 Chimie &amp; Biologie",B187="G","🧪 Chimie &amp; Biologie",B187="C","📣 Communication &amp; Culture",B187="D","✈️ Déplacements &amp; Logist.",B187="F","✈️ Déplacements &amp; Logist.",B187="E","📋 Études, Conseils &amp; RH",B187="I","💻 Informatique &amp; Audio.",B187="M","🔬 Instruments scient.",B187="O","🔬 Instruments scient.",B187="P","🔬 Instruments scient.",B187="S","🔬 Instruments scient.",B187="T","🔬 Instruments scient.",B187="U","🔬 Instruments scient.",B187="V","🔬 Instruments scient.",B187="W","🔬 Instruments scient.",B187="K","🐁 Expérimentation",B187="Q","🐁 Expérimentation",B187="L","🏥 Santé &amp; Médical",TRUE,"❓ Inconnu"))</f>
        <v>🏗️ Bâtiments &amp; Travaux</v>
      </c>
      <c r="D187" s="45" t="s">
        <v>806</v>
      </c>
      <c r="E187" s="45" t="s">
        <v>136</v>
      </c>
      <c r="F187" s="45" t="s">
        <v>827</v>
      </c>
      <c r="G187" s="45" t="s">
        <v>136</v>
      </c>
      <c r="H187" s="45" t="s">
        <v>827</v>
      </c>
      <c r="I187" s="45" t="s">
        <v>797</v>
      </c>
      <c r="J187" s="45" t="s">
        <v>798</v>
      </c>
      <c r="K187" s="45" t="s">
        <v>856</v>
      </c>
      <c r="L187" s="104">
        <v>45226</v>
      </c>
      <c r="M187" s="104">
        <v>46686</v>
      </c>
      <c r="N187" s="45" t="s">
        <v>1580</v>
      </c>
      <c r="O187" s="45" t="s">
        <v>1581</v>
      </c>
      <c r="P187" s="45" t="s">
        <v>800</v>
      </c>
      <c r="Q187" s="45" t="s">
        <v>1582</v>
      </c>
      <c r="R187" s="45" t="s">
        <v>2014</v>
      </c>
      <c r="S187" s="45" t="s">
        <v>717</v>
      </c>
      <c r="T187" s="45" t="s">
        <v>54</v>
      </c>
      <c r="U187" s="170" t="s">
        <v>1843</v>
      </c>
      <c r="V187" s="45" t="s">
        <v>861</v>
      </c>
      <c r="W187" s="45" t="s">
        <v>176</v>
      </c>
      <c r="X187" s="105" t="s">
        <v>540</v>
      </c>
    </row>
    <row r="188" spans="1:24" ht="18" customHeight="1" x14ac:dyDescent="0.35">
      <c r="A188" t="str">
        <f t="shared" ca="1" si="9"/>
        <v>Marché en cours</v>
      </c>
      <c r="B188" s="570" t="str">
        <f t="shared" si="8"/>
        <v>B</v>
      </c>
      <c r="C188" s="571" t="str" cm="1">
        <f t="array" ref="C188">IF(B188="","",_xlfn.IFS(B188="A","📦 Appro. généraux",B188="H","🛡️ Hygiène &amp; Sécurité",B188="B","🏗️ Bâtiments &amp; Travaux",B188="J","🏗️ Bâtiments &amp; Travaux",B188="R","⚙️ Mécanique &amp; Atelier",B188="N","🧪 Chimie &amp; Biologie",B188="G","🧪 Chimie &amp; Biologie",B188="C","📣 Communication &amp; Culture",B188="D","✈️ Déplacements &amp; Logist.",B188="F","✈️ Déplacements &amp; Logist.",B188="E","📋 Études, Conseils &amp; RH",B188="I","💻 Informatique &amp; Audio.",B188="M","🔬 Instruments scient.",B188="O","🔬 Instruments scient.",B188="P","🔬 Instruments scient.",B188="S","🔬 Instruments scient.",B188="T","🔬 Instruments scient.",B188="U","🔬 Instruments scient.",B188="V","🔬 Instruments scient.",B188="W","🔬 Instruments scient.",B188="K","🐁 Expérimentation",B188="Q","🐁 Expérimentation",B188="L","🏥 Santé &amp; Médical",TRUE,"❓ Inconnu"))</f>
        <v>🏗️ Bâtiments &amp; Travaux</v>
      </c>
      <c r="D188" s="45" t="s">
        <v>806</v>
      </c>
      <c r="E188" s="45" t="s">
        <v>137</v>
      </c>
      <c r="F188" s="45" t="s">
        <v>976</v>
      </c>
      <c r="G188" s="45" t="s">
        <v>137</v>
      </c>
      <c r="H188" s="45" t="s">
        <v>976</v>
      </c>
      <c r="I188" s="45" t="s">
        <v>797</v>
      </c>
      <c r="J188" s="45" t="s">
        <v>798</v>
      </c>
      <c r="K188" s="45" t="s">
        <v>799</v>
      </c>
      <c r="L188" s="104">
        <v>45261</v>
      </c>
      <c r="M188" s="104">
        <v>46721</v>
      </c>
      <c r="N188" s="45" t="s">
        <v>1583</v>
      </c>
      <c r="O188" s="45" t="s">
        <v>1584</v>
      </c>
      <c r="P188" s="45" t="s">
        <v>800</v>
      </c>
      <c r="Q188" s="45" t="s">
        <v>1287</v>
      </c>
      <c r="R188" s="45" t="s">
        <v>1944</v>
      </c>
      <c r="S188" s="45" t="s">
        <v>698</v>
      </c>
      <c r="T188" s="45" t="s">
        <v>54</v>
      </c>
      <c r="U188" s="170" t="s">
        <v>2223</v>
      </c>
      <c r="V188" s="45" t="s">
        <v>802</v>
      </c>
      <c r="W188" s="45" t="s">
        <v>175</v>
      </c>
      <c r="X188" s="105" t="s">
        <v>539</v>
      </c>
    </row>
    <row r="189" spans="1:24" ht="18" customHeight="1" x14ac:dyDescent="0.35">
      <c r="A189" t="str">
        <f t="shared" ca="1" si="9"/>
        <v>Marché terminé</v>
      </c>
      <c r="B189" s="570" t="str">
        <f t="shared" si="8"/>
        <v>B</v>
      </c>
      <c r="C189" s="571" t="str" cm="1">
        <f t="array" ref="C189">IF(B189="","",_xlfn.IFS(B189="A","📦 Appro. généraux",B189="H","🛡️ Hygiène &amp; Sécurité",B189="B","🏗️ Bâtiments &amp; Travaux",B189="J","🏗️ Bâtiments &amp; Travaux",B189="R","⚙️ Mécanique &amp; Atelier",B189="N","🧪 Chimie &amp; Biologie",B189="G","🧪 Chimie &amp; Biologie",B189="C","📣 Communication &amp; Culture",B189="D","✈️ Déplacements &amp; Logist.",B189="F","✈️ Déplacements &amp; Logist.",B189="E","📋 Études, Conseils &amp; RH",B189="I","💻 Informatique &amp; Audio.",B189="M","🔬 Instruments scient.",B189="O","🔬 Instruments scient.",B189="P","🔬 Instruments scient.",B189="S","🔬 Instruments scient.",B189="T","🔬 Instruments scient.",B189="U","🔬 Instruments scient.",B189="V","🔬 Instruments scient.",B189="W","🔬 Instruments scient.",B189="K","🐁 Expérimentation",B189="Q","🐁 Expérimentation",B189="L","🏥 Santé &amp; Médical",TRUE,"❓ Inconnu"))</f>
        <v>🏗️ Bâtiments &amp; Travaux</v>
      </c>
      <c r="D189" s="45" t="s">
        <v>806</v>
      </c>
      <c r="E189" s="45" t="s">
        <v>81</v>
      </c>
      <c r="F189" s="45" t="s">
        <v>1701</v>
      </c>
      <c r="G189" s="45" t="s">
        <v>81</v>
      </c>
      <c r="H189" s="45" t="s">
        <v>1701</v>
      </c>
      <c r="I189" s="45" t="s">
        <v>1095</v>
      </c>
      <c r="J189" s="45" t="s">
        <v>798</v>
      </c>
      <c r="K189" s="45" t="s">
        <v>799</v>
      </c>
      <c r="L189" s="104">
        <v>43621</v>
      </c>
      <c r="M189" s="104">
        <v>45446</v>
      </c>
      <c r="N189" s="45" t="s">
        <v>1585</v>
      </c>
      <c r="O189" s="45" t="s">
        <v>1586</v>
      </c>
      <c r="P189" s="45" t="s">
        <v>800</v>
      </c>
      <c r="Q189" s="45" t="s">
        <v>1587</v>
      </c>
      <c r="R189" s="45" t="s">
        <v>2015</v>
      </c>
      <c r="S189" s="45" t="s">
        <v>1772</v>
      </c>
      <c r="T189" s="45" t="s">
        <v>54</v>
      </c>
      <c r="U189" s="186" t="s">
        <v>2526</v>
      </c>
      <c r="V189" s="45" t="s">
        <v>1103</v>
      </c>
      <c r="W189" s="45" t="s">
        <v>178</v>
      </c>
      <c r="X189" s="105" t="s">
        <v>541</v>
      </c>
    </row>
    <row r="190" spans="1:24" ht="18" customHeight="1" x14ac:dyDescent="0.35">
      <c r="A190" t="str">
        <f t="shared" ca="1" si="9"/>
        <v>Marché terminé</v>
      </c>
      <c r="B190" s="570" t="str">
        <f t="shared" si="8"/>
        <v>B</v>
      </c>
      <c r="C190" s="571" t="str" cm="1">
        <f t="array" ref="C190">IF(B190="","",_xlfn.IFS(B190="A","📦 Appro. généraux",B190="H","🛡️ Hygiène &amp; Sécurité",B190="B","🏗️ Bâtiments &amp; Travaux",B190="J","🏗️ Bâtiments &amp; Travaux",B190="R","⚙️ Mécanique &amp; Atelier",B190="N","🧪 Chimie &amp; Biologie",B190="G","🧪 Chimie &amp; Biologie",B190="C","📣 Communication &amp; Culture",B190="D","✈️ Déplacements &amp; Logist.",B190="F","✈️ Déplacements &amp; Logist.",B190="E","📋 Études, Conseils &amp; RH",B190="I","💻 Informatique &amp; Audio.",B190="M","🔬 Instruments scient.",B190="O","🔬 Instruments scient.",B190="P","🔬 Instruments scient.",B190="S","🔬 Instruments scient.",B190="T","🔬 Instruments scient.",B190="U","🔬 Instruments scient.",B190="V","🔬 Instruments scient.",B190="W","🔬 Instruments scient.",B190="K","🐁 Expérimentation",B190="Q","🐁 Expérimentation",B190="L","🏥 Santé &amp; Médical",TRUE,"❓ Inconnu"))</f>
        <v>🏗️ Bâtiments &amp; Travaux</v>
      </c>
      <c r="D190" s="45" t="s">
        <v>806</v>
      </c>
      <c r="E190" s="45" t="s">
        <v>113</v>
      </c>
      <c r="F190" s="45" t="s">
        <v>975</v>
      </c>
      <c r="G190" s="45" t="s">
        <v>113</v>
      </c>
      <c r="H190" s="45" t="s">
        <v>975</v>
      </c>
      <c r="I190" s="45" t="s">
        <v>797</v>
      </c>
      <c r="J190" s="45" t="s">
        <v>798</v>
      </c>
      <c r="K190" s="45" t="s">
        <v>799</v>
      </c>
      <c r="L190" s="104">
        <v>44682</v>
      </c>
      <c r="M190" s="104">
        <v>46142</v>
      </c>
      <c r="N190" s="45" t="s">
        <v>1588</v>
      </c>
      <c r="O190" s="45" t="s">
        <v>1494</v>
      </c>
      <c r="P190" s="45" t="s">
        <v>800</v>
      </c>
      <c r="Q190" s="45" t="s">
        <v>1491</v>
      </c>
      <c r="R190" s="45" t="s">
        <v>1995</v>
      </c>
      <c r="S190" s="45" t="s">
        <v>1109</v>
      </c>
      <c r="T190" s="45" t="s">
        <v>54</v>
      </c>
      <c r="U190" s="186" t="s">
        <v>2525</v>
      </c>
      <c r="V190" s="45" t="s">
        <v>1103</v>
      </c>
      <c r="W190" s="45" t="s">
        <v>177</v>
      </c>
      <c r="X190" s="105" t="s">
        <v>540</v>
      </c>
    </row>
    <row r="191" spans="1:24" ht="18" customHeight="1" x14ac:dyDescent="0.35">
      <c r="A191" t="str">
        <f t="shared" ca="1" si="9"/>
        <v>Marché en cours</v>
      </c>
      <c r="B191" s="570" t="str">
        <f t="shared" si="8"/>
        <v>B</v>
      </c>
      <c r="C191" s="571" t="str" cm="1">
        <f t="array" ref="C191">IF(B191="","",_xlfn.IFS(B191="A","📦 Appro. généraux",B191="H","🛡️ Hygiène &amp; Sécurité",B191="B","🏗️ Bâtiments &amp; Travaux",B191="J","🏗️ Bâtiments &amp; Travaux",B191="R","⚙️ Mécanique &amp; Atelier",B191="N","🧪 Chimie &amp; Biologie",B191="G","🧪 Chimie &amp; Biologie",B191="C","📣 Communication &amp; Culture",B191="D","✈️ Déplacements &amp; Logist.",B191="F","✈️ Déplacements &amp; Logist.",B191="E","📋 Études, Conseils &amp; RH",B191="I","💻 Informatique &amp; Audio.",B191="M","🔬 Instruments scient.",B191="O","🔬 Instruments scient.",B191="P","🔬 Instruments scient.",B191="S","🔬 Instruments scient.",B191="T","🔬 Instruments scient.",B191="U","🔬 Instruments scient.",B191="V","🔬 Instruments scient.",B191="W","🔬 Instruments scient.",B191="K","🐁 Expérimentation",B191="Q","🐁 Expérimentation",B191="L","🏥 Santé &amp; Médical",TRUE,"❓ Inconnu"))</f>
        <v>🏗️ Bâtiments &amp; Travaux</v>
      </c>
      <c r="D191" s="45" t="s">
        <v>806</v>
      </c>
      <c r="E191" s="45" t="s">
        <v>138</v>
      </c>
      <c r="F191" s="45" t="s">
        <v>1010</v>
      </c>
      <c r="G191" s="45" t="s">
        <v>138</v>
      </c>
      <c r="H191" s="45" t="s">
        <v>1010</v>
      </c>
      <c r="I191" s="45" t="s">
        <v>1098</v>
      </c>
      <c r="J191" s="45" t="s">
        <v>2176</v>
      </c>
      <c r="K191" s="45" t="s">
        <v>2176</v>
      </c>
      <c r="L191" s="104">
        <v>45271</v>
      </c>
      <c r="M191" s="104">
        <v>47118</v>
      </c>
      <c r="N191" s="45" t="s">
        <v>1589</v>
      </c>
      <c r="O191" s="45" t="s">
        <v>1590</v>
      </c>
      <c r="P191" s="45" t="s">
        <v>800</v>
      </c>
      <c r="Q191" s="45" t="s">
        <v>1591</v>
      </c>
      <c r="R191" s="45" t="s">
        <v>2016</v>
      </c>
      <c r="S191" s="45" t="s">
        <v>2179</v>
      </c>
      <c r="T191" s="45" t="s">
        <v>54</v>
      </c>
      <c r="U191" s="170" t="s">
        <v>1844</v>
      </c>
      <c r="V191" s="45" t="s">
        <v>1103</v>
      </c>
      <c r="W191" s="45" t="s">
        <v>194</v>
      </c>
      <c r="X191" s="105" t="s">
        <v>536</v>
      </c>
    </row>
    <row r="192" spans="1:24" ht="18" customHeight="1" x14ac:dyDescent="0.35">
      <c r="A192" t="str">
        <f t="shared" ca="1" si="9"/>
        <v>Marché en cours</v>
      </c>
      <c r="B192" s="570" t="str">
        <f t="shared" si="8"/>
        <v>B</v>
      </c>
      <c r="C192" s="571" t="str" cm="1">
        <f t="array" ref="C192">IF(B192="","",_xlfn.IFS(B192="A","📦 Appro. généraux",B192="H","🛡️ Hygiène &amp; Sécurité",B192="B","🏗️ Bâtiments &amp; Travaux",B192="J","🏗️ Bâtiments &amp; Travaux",B192="R","⚙️ Mécanique &amp; Atelier",B192="N","🧪 Chimie &amp; Biologie",B192="G","🧪 Chimie &amp; Biologie",B192="C","📣 Communication &amp; Culture",B192="D","✈️ Déplacements &amp; Logist.",B192="F","✈️ Déplacements &amp; Logist.",B192="E","📋 Études, Conseils &amp; RH",B192="I","💻 Informatique &amp; Audio.",B192="M","🔬 Instruments scient.",B192="O","🔬 Instruments scient.",B192="P","🔬 Instruments scient.",B192="S","🔬 Instruments scient.",B192="T","🔬 Instruments scient.",B192="U","🔬 Instruments scient.",B192="V","🔬 Instruments scient.",B192="W","🔬 Instruments scient.",B192="K","🐁 Expérimentation",B192="Q","🐁 Expérimentation",B192="L","🏥 Santé &amp; Médical",TRUE,"❓ Inconnu"))</f>
        <v>🏗️ Bâtiments &amp; Travaux</v>
      </c>
      <c r="D192" s="45" t="s">
        <v>806</v>
      </c>
      <c r="E192" s="45" t="s">
        <v>139</v>
      </c>
      <c r="F192" s="45" t="s">
        <v>977</v>
      </c>
      <c r="G192" s="45" t="s">
        <v>139</v>
      </c>
      <c r="H192" s="45" t="s">
        <v>977</v>
      </c>
      <c r="I192" s="45" t="s">
        <v>797</v>
      </c>
      <c r="J192" s="45" t="s">
        <v>798</v>
      </c>
      <c r="K192" s="45" t="s">
        <v>799</v>
      </c>
      <c r="L192" s="104">
        <v>44433</v>
      </c>
      <c r="M192" s="104">
        <v>46760</v>
      </c>
      <c r="N192" s="45" t="s">
        <v>1592</v>
      </c>
      <c r="O192" s="45" t="s">
        <v>1593</v>
      </c>
      <c r="P192" s="45" t="s">
        <v>800</v>
      </c>
      <c r="Q192" s="45" t="s">
        <v>1453</v>
      </c>
      <c r="R192" s="45" t="s">
        <v>1987</v>
      </c>
      <c r="S192" s="45" t="s">
        <v>712</v>
      </c>
      <c r="T192" s="45" t="s">
        <v>54</v>
      </c>
      <c r="U192" s="170" t="s">
        <v>1885</v>
      </c>
      <c r="V192" s="45" t="s">
        <v>802</v>
      </c>
      <c r="W192" s="45" t="s">
        <v>225</v>
      </c>
      <c r="X192" s="105" t="s">
        <v>561</v>
      </c>
    </row>
    <row r="193" spans="1:24" ht="18" customHeight="1" x14ac:dyDescent="0.35">
      <c r="A193" t="str">
        <f t="shared" ca="1" si="9"/>
        <v>Marché terminé</v>
      </c>
      <c r="B193" s="570" t="str">
        <f t="shared" si="8"/>
        <v>B</v>
      </c>
      <c r="C193" s="571" t="str" cm="1">
        <f t="array" ref="C193">IF(B193="","",_xlfn.IFS(B193="A","📦 Appro. généraux",B193="H","🛡️ Hygiène &amp; Sécurité",B193="B","🏗️ Bâtiments &amp; Travaux",B193="J","🏗️ Bâtiments &amp; Travaux",B193="R","⚙️ Mécanique &amp; Atelier",B193="N","🧪 Chimie &amp; Biologie",B193="G","🧪 Chimie &amp; Biologie",B193="C","📣 Communication &amp; Culture",B193="D","✈️ Déplacements &amp; Logist.",B193="F","✈️ Déplacements &amp; Logist.",B193="E","📋 Études, Conseils &amp; RH",B193="I","💻 Informatique &amp; Audio.",B193="M","🔬 Instruments scient.",B193="O","🔬 Instruments scient.",B193="P","🔬 Instruments scient.",B193="S","🔬 Instruments scient.",B193="T","🔬 Instruments scient.",B193="U","🔬 Instruments scient.",B193="V","🔬 Instruments scient.",B193="W","🔬 Instruments scient.",B193="K","🐁 Expérimentation",B193="Q","🐁 Expérimentation",B193="L","🏥 Santé &amp; Médical",TRUE,"❓ Inconnu"))</f>
        <v>🏗️ Bâtiments &amp; Travaux</v>
      </c>
      <c r="D193" s="45" t="s">
        <v>806</v>
      </c>
      <c r="E193" s="45" t="s">
        <v>140</v>
      </c>
      <c r="F193" s="45" t="s">
        <v>809</v>
      </c>
      <c r="G193" s="45" t="s">
        <v>140</v>
      </c>
      <c r="H193" s="45" t="s">
        <v>809</v>
      </c>
      <c r="I193" s="45" t="s">
        <v>796</v>
      </c>
      <c r="J193" s="45" t="s">
        <v>855</v>
      </c>
      <c r="K193" s="45" t="s">
        <v>857</v>
      </c>
      <c r="L193" s="104">
        <v>45321</v>
      </c>
      <c r="M193" s="104">
        <v>45380</v>
      </c>
      <c r="N193" s="45" t="s">
        <v>1594</v>
      </c>
      <c r="O193" s="45" t="s">
        <v>1595</v>
      </c>
      <c r="P193" s="45" t="s">
        <v>800</v>
      </c>
      <c r="Q193" s="45" t="s">
        <v>1596</v>
      </c>
      <c r="R193" s="45" t="s">
        <v>2017</v>
      </c>
      <c r="S193" s="45" t="s">
        <v>718</v>
      </c>
      <c r="T193" s="45" t="s">
        <v>54</v>
      </c>
      <c r="U193" s="169" t="s">
        <v>1886</v>
      </c>
      <c r="V193" s="45" t="s">
        <v>862</v>
      </c>
      <c r="W193" s="45" t="s">
        <v>186</v>
      </c>
      <c r="X193" s="105" t="s">
        <v>547</v>
      </c>
    </row>
    <row r="194" spans="1:24" ht="18" customHeight="1" x14ac:dyDescent="0.35">
      <c r="A194" t="str">
        <f t="shared" ca="1" si="9"/>
        <v>Marché en cours</v>
      </c>
      <c r="B194" s="570" t="str">
        <f t="shared" si="8"/>
        <v>B</v>
      </c>
      <c r="C194" s="571" t="str" cm="1">
        <f t="array" ref="C194">IF(B194="","",_xlfn.IFS(B194="A","📦 Appro. généraux",B194="H","🛡️ Hygiène &amp; Sécurité",B194="B","🏗️ Bâtiments &amp; Travaux",B194="J","🏗️ Bâtiments &amp; Travaux",B194="R","⚙️ Mécanique &amp; Atelier",B194="N","🧪 Chimie &amp; Biologie",B194="G","🧪 Chimie &amp; Biologie",B194="C","📣 Communication &amp; Culture",B194="D","✈️ Déplacements &amp; Logist.",B194="F","✈️ Déplacements &amp; Logist.",B194="E","📋 Études, Conseils &amp; RH",B194="I","💻 Informatique &amp; Audio.",B194="M","🔬 Instruments scient.",B194="O","🔬 Instruments scient.",B194="P","🔬 Instruments scient.",B194="S","🔬 Instruments scient.",B194="T","🔬 Instruments scient.",B194="U","🔬 Instruments scient.",B194="V","🔬 Instruments scient.",B194="W","🔬 Instruments scient.",B194="K","🐁 Expérimentation",B194="Q","🐁 Expérimentation",B194="L","🏥 Santé &amp; Médical",TRUE,"❓ Inconnu"))</f>
        <v>🏗️ Bâtiments &amp; Travaux</v>
      </c>
      <c r="D194" s="45" t="s">
        <v>806</v>
      </c>
      <c r="E194" s="45" t="s">
        <v>141</v>
      </c>
      <c r="F194" s="45" t="s">
        <v>810</v>
      </c>
      <c r="G194" s="45" t="s">
        <v>141</v>
      </c>
      <c r="H194" s="45" t="s">
        <v>810</v>
      </c>
      <c r="I194" s="45" t="s">
        <v>796</v>
      </c>
      <c r="J194" s="45" t="s">
        <v>798</v>
      </c>
      <c r="K194" s="45" t="s">
        <v>799</v>
      </c>
      <c r="L194" s="104">
        <v>45321</v>
      </c>
      <c r="M194" s="104">
        <v>46781</v>
      </c>
      <c r="N194" s="45" t="s">
        <v>1597</v>
      </c>
      <c r="O194" s="45" t="s">
        <v>1227</v>
      </c>
      <c r="P194" s="45" t="s">
        <v>800</v>
      </c>
      <c r="Q194" s="45" t="s">
        <v>1598</v>
      </c>
      <c r="R194" s="45" t="s">
        <v>2018</v>
      </c>
      <c r="S194" s="45" t="s">
        <v>719</v>
      </c>
      <c r="T194" s="45" t="s">
        <v>54</v>
      </c>
      <c r="U194" s="169" t="s">
        <v>1887</v>
      </c>
      <c r="V194" s="45" t="s">
        <v>863</v>
      </c>
      <c r="W194" s="45" t="s">
        <v>189</v>
      </c>
      <c r="X194" s="105" t="s">
        <v>549</v>
      </c>
    </row>
    <row r="195" spans="1:24" ht="18" customHeight="1" x14ac:dyDescent="0.35">
      <c r="A195" t="str">
        <f t="shared" ca="1" si="9"/>
        <v>Marché en cours</v>
      </c>
      <c r="B195" s="570" t="str">
        <f t="shared" ref="B195:B258" si="10">LEFT(W195,1)</f>
        <v>B</v>
      </c>
      <c r="C195" s="571" t="str" cm="1">
        <f t="array" ref="C195">IF(B195="","",_xlfn.IFS(B195="A","📦 Appro. généraux",B195="H","🛡️ Hygiène &amp; Sécurité",B195="B","🏗️ Bâtiments &amp; Travaux",B195="J","🏗️ Bâtiments &amp; Travaux",B195="R","⚙️ Mécanique &amp; Atelier",B195="N","🧪 Chimie &amp; Biologie",B195="G","🧪 Chimie &amp; Biologie",B195="C","📣 Communication &amp; Culture",B195="D","✈️ Déplacements &amp; Logist.",B195="F","✈️ Déplacements &amp; Logist.",B195="E","📋 Études, Conseils &amp; RH",B195="I","💻 Informatique &amp; Audio.",B195="M","🔬 Instruments scient.",B195="O","🔬 Instruments scient.",B195="P","🔬 Instruments scient.",B195="S","🔬 Instruments scient.",B195="T","🔬 Instruments scient.",B195="U","🔬 Instruments scient.",B195="V","🔬 Instruments scient.",B195="W","🔬 Instruments scient.",B195="K","🐁 Expérimentation",B195="Q","🐁 Expérimentation",B195="L","🏥 Santé &amp; Médical",TRUE,"❓ Inconnu"))</f>
        <v>🏗️ Bâtiments &amp; Travaux</v>
      </c>
      <c r="D195" s="45" t="s">
        <v>806</v>
      </c>
      <c r="E195" s="45" t="s">
        <v>142</v>
      </c>
      <c r="F195" s="45" t="s">
        <v>811</v>
      </c>
      <c r="G195" s="45" t="s">
        <v>142</v>
      </c>
      <c r="H195" s="45" t="s">
        <v>811</v>
      </c>
      <c r="I195" s="45" t="s">
        <v>797</v>
      </c>
      <c r="J195" s="45" t="s">
        <v>798</v>
      </c>
      <c r="K195" s="45" t="s">
        <v>799</v>
      </c>
      <c r="L195" s="104">
        <v>45383</v>
      </c>
      <c r="M195" s="104">
        <v>46843</v>
      </c>
      <c r="N195" s="45" t="s">
        <v>1599</v>
      </c>
      <c r="O195" s="45" t="s">
        <v>1270</v>
      </c>
      <c r="P195" s="45" t="s">
        <v>800</v>
      </c>
      <c r="Q195" s="45" t="s">
        <v>1299</v>
      </c>
      <c r="R195" s="45" t="s">
        <v>1948</v>
      </c>
      <c r="S195" s="45" t="s">
        <v>701</v>
      </c>
      <c r="T195" s="45" t="s">
        <v>54</v>
      </c>
      <c r="U195" s="169" t="s">
        <v>1884</v>
      </c>
      <c r="V195" s="45" t="s">
        <v>864</v>
      </c>
      <c r="W195" s="45" t="s">
        <v>226</v>
      </c>
      <c r="X195" s="105" t="s">
        <v>541</v>
      </c>
    </row>
    <row r="196" spans="1:24" ht="18" customHeight="1" x14ac:dyDescent="0.35">
      <c r="A196" t="str">
        <f t="shared" ref="A196:A259" ca="1" si="11">IF(M196&lt;TODAY(),"Marché terminé","Marché en cours")</f>
        <v>Marché terminé</v>
      </c>
      <c r="B196" s="570" t="str">
        <f t="shared" si="10"/>
        <v>B</v>
      </c>
      <c r="C196" s="571" t="str" cm="1">
        <f t="array" ref="C196">IF(B196="","",_xlfn.IFS(B196="A","📦 Appro. généraux",B196="H","🛡️ Hygiène &amp; Sécurité",B196="B","🏗️ Bâtiments &amp; Travaux",B196="J","🏗️ Bâtiments &amp; Travaux",B196="R","⚙️ Mécanique &amp; Atelier",B196="N","🧪 Chimie &amp; Biologie",B196="G","🧪 Chimie &amp; Biologie",B196="C","📣 Communication &amp; Culture",B196="D","✈️ Déplacements &amp; Logist.",B196="F","✈️ Déplacements &amp; Logist.",B196="E","📋 Études, Conseils &amp; RH",B196="I","💻 Informatique &amp; Audio.",B196="M","🔬 Instruments scient.",B196="O","🔬 Instruments scient.",B196="P","🔬 Instruments scient.",B196="S","🔬 Instruments scient.",B196="T","🔬 Instruments scient.",B196="U","🔬 Instruments scient.",B196="V","🔬 Instruments scient.",B196="W","🔬 Instruments scient.",B196="K","🐁 Expérimentation",B196="Q","🐁 Expérimentation",B196="L","🏥 Santé &amp; Médical",TRUE,"❓ Inconnu"))</f>
        <v>🏗️ Bâtiments &amp; Travaux</v>
      </c>
      <c r="D196" s="45" t="s">
        <v>806</v>
      </c>
      <c r="E196" s="45" t="s">
        <v>143</v>
      </c>
      <c r="F196" s="45" t="s">
        <v>812</v>
      </c>
      <c r="G196" s="45" t="s">
        <v>143</v>
      </c>
      <c r="H196" s="45" t="s">
        <v>828</v>
      </c>
      <c r="I196" s="45" t="s">
        <v>797</v>
      </c>
      <c r="J196" s="45" t="s">
        <v>855</v>
      </c>
      <c r="K196" s="45" t="s">
        <v>858</v>
      </c>
      <c r="L196" s="104">
        <v>45365</v>
      </c>
      <c r="M196" s="104">
        <v>45517</v>
      </c>
      <c r="N196" s="45" t="s">
        <v>1600</v>
      </c>
      <c r="O196" s="45" t="s">
        <v>1171</v>
      </c>
      <c r="P196" s="45" t="s">
        <v>859</v>
      </c>
      <c r="Q196" s="45" t="s">
        <v>1601</v>
      </c>
      <c r="R196" s="45" t="s">
        <v>2019</v>
      </c>
      <c r="S196" s="45" t="s">
        <v>720</v>
      </c>
      <c r="T196" s="45" t="s">
        <v>54</v>
      </c>
      <c r="U196" s="170" t="s">
        <v>1845</v>
      </c>
      <c r="V196" s="45" t="s">
        <v>865</v>
      </c>
      <c r="W196" s="45" t="s">
        <v>227</v>
      </c>
      <c r="X196" s="105" t="s">
        <v>570</v>
      </c>
    </row>
    <row r="197" spans="1:24" ht="18" customHeight="1" x14ac:dyDescent="0.35">
      <c r="A197" t="str">
        <f t="shared" ca="1" si="11"/>
        <v>Marché terminé</v>
      </c>
      <c r="B197" s="570" t="str">
        <f t="shared" si="10"/>
        <v>B</v>
      </c>
      <c r="C197" s="571" t="str" cm="1">
        <f t="array" ref="C197">IF(B197="","",_xlfn.IFS(B197="A","📦 Appro. généraux",B197="H","🛡️ Hygiène &amp; Sécurité",B197="B","🏗️ Bâtiments &amp; Travaux",B197="J","🏗️ Bâtiments &amp; Travaux",B197="R","⚙️ Mécanique &amp; Atelier",B197="N","🧪 Chimie &amp; Biologie",B197="G","🧪 Chimie &amp; Biologie",B197="C","📣 Communication &amp; Culture",B197="D","✈️ Déplacements &amp; Logist.",B197="F","✈️ Déplacements &amp; Logist.",B197="E","📋 Études, Conseils &amp; RH",B197="I","💻 Informatique &amp; Audio.",B197="M","🔬 Instruments scient.",B197="O","🔬 Instruments scient.",B197="P","🔬 Instruments scient.",B197="S","🔬 Instruments scient.",B197="T","🔬 Instruments scient.",B197="U","🔬 Instruments scient.",B197="V","🔬 Instruments scient.",B197="W","🔬 Instruments scient.",B197="K","🐁 Expérimentation",B197="Q","🐁 Expérimentation",B197="L","🏥 Santé &amp; Médical",TRUE,"❓ Inconnu"))</f>
        <v>🏗️ Bâtiments &amp; Travaux</v>
      </c>
      <c r="D197" s="45" t="s">
        <v>806</v>
      </c>
      <c r="E197" s="45" t="s">
        <v>143</v>
      </c>
      <c r="F197" s="45" t="s">
        <v>812</v>
      </c>
      <c r="G197" s="45" t="s">
        <v>143</v>
      </c>
      <c r="H197" s="45" t="s">
        <v>829</v>
      </c>
      <c r="I197" s="45" t="s">
        <v>797</v>
      </c>
      <c r="J197" s="45" t="s">
        <v>855</v>
      </c>
      <c r="K197" s="45" t="s">
        <v>858</v>
      </c>
      <c r="L197" s="104">
        <v>45365</v>
      </c>
      <c r="M197" s="104">
        <v>45517</v>
      </c>
      <c r="N197" s="45" t="s">
        <v>1602</v>
      </c>
      <c r="O197" s="45" t="s">
        <v>1603</v>
      </c>
      <c r="P197" s="45" t="s">
        <v>859</v>
      </c>
      <c r="Q197" s="45" t="s">
        <v>1601</v>
      </c>
      <c r="R197" s="45" t="s">
        <v>2019</v>
      </c>
      <c r="S197" s="45" t="s">
        <v>720</v>
      </c>
      <c r="T197" s="45" t="s">
        <v>54</v>
      </c>
      <c r="U197" s="170" t="s">
        <v>1845</v>
      </c>
      <c r="V197" s="45" t="s">
        <v>865</v>
      </c>
      <c r="W197" s="45" t="s">
        <v>227</v>
      </c>
      <c r="X197" s="105" t="s">
        <v>570</v>
      </c>
    </row>
    <row r="198" spans="1:24" ht="18" customHeight="1" x14ac:dyDescent="0.35">
      <c r="A198" t="str">
        <f t="shared" ca="1" si="11"/>
        <v>Marché terminé</v>
      </c>
      <c r="B198" s="570" t="str">
        <f t="shared" si="10"/>
        <v>B</v>
      </c>
      <c r="C198" s="571" t="str" cm="1">
        <f t="array" ref="C198">IF(B198="","",_xlfn.IFS(B198="A","📦 Appro. généraux",B198="H","🛡️ Hygiène &amp; Sécurité",B198="B","🏗️ Bâtiments &amp; Travaux",B198="J","🏗️ Bâtiments &amp; Travaux",B198="R","⚙️ Mécanique &amp; Atelier",B198="N","🧪 Chimie &amp; Biologie",B198="G","🧪 Chimie &amp; Biologie",B198="C","📣 Communication &amp; Culture",B198="D","✈️ Déplacements &amp; Logist.",B198="F","✈️ Déplacements &amp; Logist.",B198="E","📋 Études, Conseils &amp; RH",B198="I","💻 Informatique &amp; Audio.",B198="M","🔬 Instruments scient.",B198="O","🔬 Instruments scient.",B198="P","🔬 Instruments scient.",B198="S","🔬 Instruments scient.",B198="T","🔬 Instruments scient.",B198="U","🔬 Instruments scient.",B198="V","🔬 Instruments scient.",B198="W","🔬 Instruments scient.",B198="K","🐁 Expérimentation",B198="Q","🐁 Expérimentation",B198="L","🏥 Santé &amp; Médical",TRUE,"❓ Inconnu"))</f>
        <v>🏗️ Bâtiments &amp; Travaux</v>
      </c>
      <c r="D198" s="45" t="s">
        <v>806</v>
      </c>
      <c r="E198" s="45" t="s">
        <v>143</v>
      </c>
      <c r="F198" s="45" t="s">
        <v>812</v>
      </c>
      <c r="G198" s="45" t="s">
        <v>143</v>
      </c>
      <c r="H198" s="45" t="s">
        <v>830</v>
      </c>
      <c r="I198" s="45" t="s">
        <v>797</v>
      </c>
      <c r="J198" s="45" t="s">
        <v>855</v>
      </c>
      <c r="K198" s="45" t="s">
        <v>858</v>
      </c>
      <c r="L198" s="104">
        <v>45365</v>
      </c>
      <c r="M198" s="104">
        <v>45517</v>
      </c>
      <c r="N198" s="45" t="s">
        <v>1604</v>
      </c>
      <c r="O198" s="45" t="s">
        <v>1605</v>
      </c>
      <c r="P198" s="45" t="s">
        <v>859</v>
      </c>
      <c r="Q198" s="45" t="s">
        <v>1601</v>
      </c>
      <c r="R198" s="45" t="s">
        <v>2019</v>
      </c>
      <c r="S198" s="45" t="s">
        <v>720</v>
      </c>
      <c r="T198" s="45" t="s">
        <v>54</v>
      </c>
      <c r="U198" s="170" t="s">
        <v>1888</v>
      </c>
      <c r="V198" s="45" t="s">
        <v>865</v>
      </c>
      <c r="W198" s="45" t="s">
        <v>227</v>
      </c>
      <c r="X198" s="105" t="s">
        <v>570</v>
      </c>
    </row>
    <row r="199" spans="1:24" ht="18" customHeight="1" x14ac:dyDescent="0.35">
      <c r="A199" t="str">
        <f t="shared" ca="1" si="11"/>
        <v>Marché en cours</v>
      </c>
      <c r="B199" s="570" t="str">
        <f t="shared" si="10"/>
        <v>B</v>
      </c>
      <c r="C199" s="571" t="str" cm="1">
        <f t="array" ref="C199">IF(B199="","",_xlfn.IFS(B199="A","📦 Appro. généraux",B199="H","🛡️ Hygiène &amp; Sécurité",B199="B","🏗️ Bâtiments &amp; Travaux",B199="J","🏗️ Bâtiments &amp; Travaux",B199="R","⚙️ Mécanique &amp; Atelier",B199="N","🧪 Chimie &amp; Biologie",B199="G","🧪 Chimie &amp; Biologie",B199="C","📣 Communication &amp; Culture",B199="D","✈️ Déplacements &amp; Logist.",B199="F","✈️ Déplacements &amp; Logist.",B199="E","📋 Études, Conseils &amp; RH",B199="I","💻 Informatique &amp; Audio.",B199="M","🔬 Instruments scient.",B199="O","🔬 Instruments scient.",B199="P","🔬 Instruments scient.",B199="S","🔬 Instruments scient.",B199="T","🔬 Instruments scient.",B199="U","🔬 Instruments scient.",B199="V","🔬 Instruments scient.",B199="W","🔬 Instruments scient.",B199="K","🐁 Expérimentation",B199="Q","🐁 Expérimentation",B199="L","🏥 Santé &amp; Médical",TRUE,"❓ Inconnu"))</f>
        <v>🏗️ Bâtiments &amp; Travaux</v>
      </c>
      <c r="D199" s="45" t="s">
        <v>806</v>
      </c>
      <c r="E199" s="45" t="s">
        <v>144</v>
      </c>
      <c r="F199" s="45" t="s">
        <v>813</v>
      </c>
      <c r="G199" s="45" t="s">
        <v>144</v>
      </c>
      <c r="H199" s="45" t="s">
        <v>831</v>
      </c>
      <c r="I199" s="45" t="s">
        <v>852</v>
      </c>
      <c r="J199" s="45" t="s">
        <v>798</v>
      </c>
      <c r="K199" s="45" t="s">
        <v>799</v>
      </c>
      <c r="L199" s="104">
        <v>45392</v>
      </c>
      <c r="M199" s="104">
        <v>46852</v>
      </c>
      <c r="N199" s="45" t="s">
        <v>1606</v>
      </c>
      <c r="O199" s="45" t="s">
        <v>1607</v>
      </c>
      <c r="P199" s="45" t="s">
        <v>800</v>
      </c>
      <c r="Q199" s="45" t="s">
        <v>1299</v>
      </c>
      <c r="R199" s="45" t="s">
        <v>1948</v>
      </c>
      <c r="S199" s="45" t="s">
        <v>701</v>
      </c>
      <c r="T199" s="45" t="s">
        <v>54</v>
      </c>
      <c r="U199" s="170" t="s">
        <v>2224</v>
      </c>
      <c r="V199" s="45" t="s">
        <v>866</v>
      </c>
      <c r="W199" s="45" t="s">
        <v>178</v>
      </c>
      <c r="X199" s="105" t="s">
        <v>541</v>
      </c>
    </row>
    <row r="200" spans="1:24" ht="18" customHeight="1" x14ac:dyDescent="0.35">
      <c r="A200" t="str">
        <f t="shared" ca="1" si="11"/>
        <v>Marché terminé</v>
      </c>
      <c r="B200" s="570" t="str">
        <f t="shared" si="10"/>
        <v>B</v>
      </c>
      <c r="C200" s="571" t="str" cm="1">
        <f t="array" ref="C200">IF(B200="","",_xlfn.IFS(B200="A","📦 Appro. généraux",B200="H","🛡️ Hygiène &amp; Sécurité",B200="B","🏗️ Bâtiments &amp; Travaux",B200="J","🏗️ Bâtiments &amp; Travaux",B200="R","⚙️ Mécanique &amp; Atelier",B200="N","🧪 Chimie &amp; Biologie",B200="G","🧪 Chimie &amp; Biologie",B200="C","📣 Communication &amp; Culture",B200="D","✈️ Déplacements &amp; Logist.",B200="F","✈️ Déplacements &amp; Logist.",B200="E","📋 Études, Conseils &amp; RH",B200="I","💻 Informatique &amp; Audio.",B200="M","🔬 Instruments scient.",B200="O","🔬 Instruments scient.",B200="P","🔬 Instruments scient.",B200="S","🔬 Instruments scient.",B200="T","🔬 Instruments scient.",B200="U","🔬 Instruments scient.",B200="V","🔬 Instruments scient.",B200="W","🔬 Instruments scient.",B200="K","🐁 Expérimentation",B200="Q","🐁 Expérimentation",B200="L","🏥 Santé &amp; Médical",TRUE,"❓ Inconnu"))</f>
        <v>🏗️ Bâtiments &amp; Travaux</v>
      </c>
      <c r="D200" s="45" t="s">
        <v>806</v>
      </c>
      <c r="E200" s="45" t="s">
        <v>145</v>
      </c>
      <c r="F200" s="45" t="s">
        <v>814</v>
      </c>
      <c r="G200" s="45" t="s">
        <v>145</v>
      </c>
      <c r="H200" s="45" t="s">
        <v>814</v>
      </c>
      <c r="I200" s="45" t="s">
        <v>796</v>
      </c>
      <c r="J200" s="45" t="s">
        <v>855</v>
      </c>
      <c r="K200" s="45" t="s">
        <v>858</v>
      </c>
      <c r="L200" s="104">
        <v>45433</v>
      </c>
      <c r="M200" s="104">
        <v>45981</v>
      </c>
      <c r="N200" s="45" t="s">
        <v>1608</v>
      </c>
      <c r="O200" s="45" t="s">
        <v>1609</v>
      </c>
      <c r="P200" s="45" t="s">
        <v>859</v>
      </c>
      <c r="Q200" s="45" t="s">
        <v>1610</v>
      </c>
      <c r="R200" s="45" t="s">
        <v>2020</v>
      </c>
      <c r="S200" s="45" t="s">
        <v>721</v>
      </c>
      <c r="T200" s="45" t="s">
        <v>54</v>
      </c>
      <c r="U200" s="169" t="s">
        <v>1889</v>
      </c>
      <c r="V200" s="45" t="s">
        <v>867</v>
      </c>
      <c r="W200" s="45" t="s">
        <v>228</v>
      </c>
      <c r="X200" s="105" t="s">
        <v>571</v>
      </c>
    </row>
    <row r="201" spans="1:24" ht="18" customHeight="1" x14ac:dyDescent="0.35">
      <c r="A201" t="str">
        <f t="shared" ca="1" si="11"/>
        <v>Marché en cours</v>
      </c>
      <c r="B201" s="570" t="str">
        <f t="shared" si="10"/>
        <v>B</v>
      </c>
      <c r="C201" s="571" t="str" cm="1">
        <f t="array" ref="C201">IF(B201="","",_xlfn.IFS(B201="A","📦 Appro. généraux",B201="H","🛡️ Hygiène &amp; Sécurité",B201="B","🏗️ Bâtiments &amp; Travaux",B201="J","🏗️ Bâtiments &amp; Travaux",B201="R","⚙️ Mécanique &amp; Atelier",B201="N","🧪 Chimie &amp; Biologie",B201="G","🧪 Chimie &amp; Biologie",B201="C","📣 Communication &amp; Culture",B201="D","✈️ Déplacements &amp; Logist.",B201="F","✈️ Déplacements &amp; Logist.",B201="E","📋 Études, Conseils &amp; RH",B201="I","💻 Informatique &amp; Audio.",B201="M","🔬 Instruments scient.",B201="O","🔬 Instruments scient.",B201="P","🔬 Instruments scient.",B201="S","🔬 Instruments scient.",B201="T","🔬 Instruments scient.",B201="U","🔬 Instruments scient.",B201="V","🔬 Instruments scient.",B201="W","🔬 Instruments scient.",B201="K","🐁 Expérimentation",B201="Q","🐁 Expérimentation",B201="L","🏥 Santé &amp; Médical",TRUE,"❓ Inconnu"))</f>
        <v>🏗️ Bâtiments &amp; Travaux</v>
      </c>
      <c r="D201" s="45" t="s">
        <v>806</v>
      </c>
      <c r="E201" s="45" t="s">
        <v>146</v>
      </c>
      <c r="F201" s="45" t="s">
        <v>1818</v>
      </c>
      <c r="G201" s="45" t="s">
        <v>146</v>
      </c>
      <c r="H201" s="45" t="s">
        <v>1818</v>
      </c>
      <c r="I201" s="45" t="s">
        <v>1095</v>
      </c>
      <c r="J201" s="45" t="s">
        <v>798</v>
      </c>
      <c r="K201" s="45" t="s">
        <v>799</v>
      </c>
      <c r="L201" s="104">
        <v>45481</v>
      </c>
      <c r="M201" s="104">
        <v>46912</v>
      </c>
      <c r="N201" s="45" t="s">
        <v>1611</v>
      </c>
      <c r="O201" s="45" t="s">
        <v>1612</v>
      </c>
      <c r="P201" s="45" t="s">
        <v>800</v>
      </c>
      <c r="Q201" s="45" t="s">
        <v>1587</v>
      </c>
      <c r="R201" s="45" t="s">
        <v>2015</v>
      </c>
      <c r="S201" s="45" t="s">
        <v>1772</v>
      </c>
      <c r="T201" s="45" t="s">
        <v>54</v>
      </c>
      <c r="U201" s="187" t="s">
        <v>2526</v>
      </c>
      <c r="V201" s="45" t="s">
        <v>1103</v>
      </c>
      <c r="W201" s="45" t="s">
        <v>178</v>
      </c>
      <c r="X201" s="105" t="s">
        <v>541</v>
      </c>
    </row>
    <row r="202" spans="1:24" ht="18" customHeight="1" x14ac:dyDescent="0.35">
      <c r="A202" t="str">
        <f t="shared" ca="1" si="11"/>
        <v>Marché en cours</v>
      </c>
      <c r="B202" s="570" t="str">
        <f t="shared" si="10"/>
        <v>B</v>
      </c>
      <c r="C202" s="571" t="str" cm="1">
        <f t="array" ref="C202">IF(B202="","",_xlfn.IFS(B202="A","📦 Appro. généraux",B202="H","🛡️ Hygiène &amp; Sécurité",B202="B","🏗️ Bâtiments &amp; Travaux",B202="J","🏗️ Bâtiments &amp; Travaux",B202="R","⚙️ Mécanique &amp; Atelier",B202="N","🧪 Chimie &amp; Biologie",B202="G","🧪 Chimie &amp; Biologie",B202="C","📣 Communication &amp; Culture",B202="D","✈️ Déplacements &amp; Logist.",B202="F","✈️ Déplacements &amp; Logist.",B202="E","📋 Études, Conseils &amp; RH",B202="I","💻 Informatique &amp; Audio.",B202="M","🔬 Instruments scient.",B202="O","🔬 Instruments scient.",B202="P","🔬 Instruments scient.",B202="S","🔬 Instruments scient.",B202="T","🔬 Instruments scient.",B202="U","🔬 Instruments scient.",B202="V","🔬 Instruments scient.",B202="W","🔬 Instruments scient.",B202="K","🐁 Expérimentation",B202="Q","🐁 Expérimentation",B202="L","🏥 Santé &amp; Médical",TRUE,"❓ Inconnu"))</f>
        <v>🏗️ Bâtiments &amp; Travaux</v>
      </c>
      <c r="D202" s="45" t="s">
        <v>806</v>
      </c>
      <c r="E202" s="45" t="s">
        <v>147</v>
      </c>
      <c r="F202" s="45" t="s">
        <v>815</v>
      </c>
      <c r="G202" s="45" t="s">
        <v>147</v>
      </c>
      <c r="H202" s="45" t="s">
        <v>815</v>
      </c>
      <c r="I202" s="45" t="s">
        <v>853</v>
      </c>
      <c r="J202" s="45" t="s">
        <v>853</v>
      </c>
      <c r="K202" s="45" t="s">
        <v>853</v>
      </c>
      <c r="L202" s="104">
        <v>45495</v>
      </c>
      <c r="M202" s="104">
        <v>46955</v>
      </c>
      <c r="N202" s="45" t="s">
        <v>1613</v>
      </c>
      <c r="O202" s="45" t="s">
        <v>1614</v>
      </c>
      <c r="P202" s="45" t="s">
        <v>860</v>
      </c>
      <c r="Q202" s="45" t="s">
        <v>1615</v>
      </c>
      <c r="R202" s="45" t="s">
        <v>2021</v>
      </c>
      <c r="S202" s="45" t="s">
        <v>722</v>
      </c>
      <c r="T202" s="45" t="s">
        <v>54</v>
      </c>
      <c r="U202" s="169" t="s">
        <v>2268</v>
      </c>
      <c r="V202" s="45" t="s">
        <v>868</v>
      </c>
      <c r="W202" s="45" t="s">
        <v>229</v>
      </c>
      <c r="X202" s="105" t="s">
        <v>572</v>
      </c>
    </row>
    <row r="203" spans="1:24" ht="18" customHeight="1" x14ac:dyDescent="0.35">
      <c r="A203" t="str">
        <f t="shared" ca="1" si="11"/>
        <v>Marché terminé</v>
      </c>
      <c r="B203" s="570" t="str">
        <f t="shared" si="10"/>
        <v>B</v>
      </c>
      <c r="C203" s="571" t="str" cm="1">
        <f t="array" ref="C203">IF(B203="","",_xlfn.IFS(B203="A","📦 Appro. généraux",B203="H","🛡️ Hygiène &amp; Sécurité",B203="B","🏗️ Bâtiments &amp; Travaux",B203="J","🏗️ Bâtiments &amp; Travaux",B203="R","⚙️ Mécanique &amp; Atelier",B203="N","🧪 Chimie &amp; Biologie",B203="G","🧪 Chimie &amp; Biologie",B203="C","📣 Communication &amp; Culture",B203="D","✈️ Déplacements &amp; Logist.",B203="F","✈️ Déplacements &amp; Logist.",B203="E","📋 Études, Conseils &amp; RH",B203="I","💻 Informatique &amp; Audio.",B203="M","🔬 Instruments scient.",B203="O","🔬 Instruments scient.",B203="P","🔬 Instruments scient.",B203="S","🔬 Instruments scient.",B203="T","🔬 Instruments scient.",B203="U","🔬 Instruments scient.",B203="V","🔬 Instruments scient.",B203="W","🔬 Instruments scient.",B203="K","🐁 Expérimentation",B203="Q","🐁 Expérimentation",B203="L","🏥 Santé &amp; Médical",TRUE,"❓ Inconnu"))</f>
        <v>🏗️ Bâtiments &amp; Travaux</v>
      </c>
      <c r="D203" s="45" t="s">
        <v>806</v>
      </c>
      <c r="E203" s="45" t="s">
        <v>148</v>
      </c>
      <c r="F203" s="45" t="s">
        <v>765</v>
      </c>
      <c r="G203" s="45" t="s">
        <v>148</v>
      </c>
      <c r="H203" s="45" t="s">
        <v>765</v>
      </c>
      <c r="I203" s="45" t="s">
        <v>1098</v>
      </c>
      <c r="J203" s="45" t="s">
        <v>855</v>
      </c>
      <c r="K203" s="45" t="s">
        <v>2175</v>
      </c>
      <c r="L203" s="104">
        <v>45527</v>
      </c>
      <c r="M203" s="104">
        <v>46256</v>
      </c>
      <c r="N203" s="45" t="s">
        <v>1616</v>
      </c>
      <c r="O203" s="45" t="s">
        <v>1254</v>
      </c>
      <c r="P203" s="45" t="s">
        <v>859</v>
      </c>
      <c r="Q203" s="45" t="s">
        <v>1617</v>
      </c>
      <c r="R203" s="45" t="s">
        <v>2022</v>
      </c>
      <c r="S203" s="45" t="s">
        <v>765</v>
      </c>
      <c r="T203" s="45" t="s">
        <v>54</v>
      </c>
      <c r="U203" s="169" t="s">
        <v>765</v>
      </c>
      <c r="V203" s="45" t="s">
        <v>1103</v>
      </c>
      <c r="W203" s="45" t="s">
        <v>186</v>
      </c>
      <c r="X203" s="105" t="s">
        <v>547</v>
      </c>
    </row>
    <row r="204" spans="1:24" ht="18" customHeight="1" x14ac:dyDescent="0.35">
      <c r="A204" t="str">
        <f t="shared" ca="1" si="11"/>
        <v>Marché terminé</v>
      </c>
      <c r="B204" s="570" t="str">
        <f t="shared" si="10"/>
        <v>B</v>
      </c>
      <c r="C204" s="571" t="str" cm="1">
        <f t="array" ref="C204">IF(B204="","",_xlfn.IFS(B204="A","📦 Appro. généraux",B204="H","🛡️ Hygiène &amp; Sécurité",B204="B","🏗️ Bâtiments &amp; Travaux",B204="J","🏗️ Bâtiments &amp; Travaux",B204="R","⚙️ Mécanique &amp; Atelier",B204="N","🧪 Chimie &amp; Biologie",B204="G","🧪 Chimie &amp; Biologie",B204="C","📣 Communication &amp; Culture",B204="D","✈️ Déplacements &amp; Logist.",B204="F","✈️ Déplacements &amp; Logist.",B204="E","📋 Études, Conseils &amp; RH",B204="I","💻 Informatique &amp; Audio.",B204="M","🔬 Instruments scient.",B204="O","🔬 Instruments scient.",B204="P","🔬 Instruments scient.",B204="S","🔬 Instruments scient.",B204="T","🔬 Instruments scient.",B204="U","🔬 Instruments scient.",B204="V","🔬 Instruments scient.",B204="W","🔬 Instruments scient.",B204="K","🐁 Expérimentation",B204="Q","🐁 Expérimentation",B204="L","🏥 Santé &amp; Médical",TRUE,"❓ Inconnu"))</f>
        <v>🏗️ Bâtiments &amp; Travaux</v>
      </c>
      <c r="D204" s="45" t="s">
        <v>806</v>
      </c>
      <c r="E204" s="45" t="s">
        <v>148</v>
      </c>
      <c r="F204" s="45" t="s">
        <v>765</v>
      </c>
      <c r="G204" s="45" t="s">
        <v>148</v>
      </c>
      <c r="H204" s="45" t="s">
        <v>765</v>
      </c>
      <c r="I204" s="45" t="s">
        <v>1098</v>
      </c>
      <c r="J204" s="45" t="s">
        <v>855</v>
      </c>
      <c r="K204" s="45" t="s">
        <v>2175</v>
      </c>
      <c r="L204" s="104">
        <v>45527</v>
      </c>
      <c r="M204" s="104">
        <v>46256</v>
      </c>
      <c r="N204" s="45" t="s">
        <v>1618</v>
      </c>
      <c r="O204" s="45" t="s">
        <v>1254</v>
      </c>
      <c r="P204" s="45" t="s">
        <v>859</v>
      </c>
      <c r="Q204" s="45" t="s">
        <v>1619</v>
      </c>
      <c r="R204" s="45" t="s">
        <v>2023</v>
      </c>
      <c r="S204" s="45" t="s">
        <v>2199</v>
      </c>
      <c r="T204" s="45" t="s">
        <v>54</v>
      </c>
      <c r="U204" s="169" t="s">
        <v>765</v>
      </c>
      <c r="V204" s="45" t="s">
        <v>1103</v>
      </c>
      <c r="W204" s="45" t="s">
        <v>186</v>
      </c>
      <c r="X204" s="105" t="s">
        <v>547</v>
      </c>
    </row>
    <row r="205" spans="1:24" ht="18" customHeight="1" x14ac:dyDescent="0.35">
      <c r="A205" t="str">
        <f t="shared" ca="1" si="11"/>
        <v>Marché en cours</v>
      </c>
      <c r="B205" s="570" t="str">
        <f t="shared" si="10"/>
        <v>B</v>
      </c>
      <c r="C205" s="571" t="str" cm="1">
        <f t="array" ref="C205">IF(B205="","",_xlfn.IFS(B205="A","📦 Appro. généraux",B205="H","🛡️ Hygiène &amp; Sécurité",B205="B","🏗️ Bâtiments &amp; Travaux",B205="J","🏗️ Bâtiments &amp; Travaux",B205="R","⚙️ Mécanique &amp; Atelier",B205="N","🧪 Chimie &amp; Biologie",B205="G","🧪 Chimie &amp; Biologie",B205="C","📣 Communication &amp; Culture",B205="D","✈️ Déplacements &amp; Logist.",B205="F","✈️ Déplacements &amp; Logist.",B205="E","📋 Études, Conseils &amp; RH",B205="I","💻 Informatique &amp; Audio.",B205="M","🔬 Instruments scient.",B205="O","🔬 Instruments scient.",B205="P","🔬 Instruments scient.",B205="S","🔬 Instruments scient.",B205="T","🔬 Instruments scient.",B205="U","🔬 Instruments scient.",B205="V","🔬 Instruments scient.",B205="W","🔬 Instruments scient.",B205="K","🐁 Expérimentation",B205="Q","🐁 Expérimentation",B205="L","🏥 Santé &amp; Médical",TRUE,"❓ Inconnu"))</f>
        <v>🏗️ Bâtiments &amp; Travaux</v>
      </c>
      <c r="D205" s="45" t="s">
        <v>806</v>
      </c>
      <c r="E205" s="45" t="s">
        <v>149</v>
      </c>
      <c r="F205" s="45" t="s">
        <v>841</v>
      </c>
      <c r="G205" s="45" t="s">
        <v>149</v>
      </c>
      <c r="H205" s="45" t="s">
        <v>841</v>
      </c>
      <c r="I205" s="45" t="s">
        <v>797</v>
      </c>
      <c r="J205" s="45" t="s">
        <v>798</v>
      </c>
      <c r="K205" s="45" t="s">
        <v>799</v>
      </c>
      <c r="L205" s="104">
        <v>45554</v>
      </c>
      <c r="M205" s="104">
        <v>47028</v>
      </c>
      <c r="N205" s="45" t="s">
        <v>1620</v>
      </c>
      <c r="O205" s="45" t="s">
        <v>1203</v>
      </c>
      <c r="P205" s="45" t="s">
        <v>800</v>
      </c>
      <c r="Q205" s="45" t="s">
        <v>1621</v>
      </c>
      <c r="R205" s="45" t="s">
        <v>2024</v>
      </c>
      <c r="S205" s="45" t="s">
        <v>723</v>
      </c>
      <c r="T205" s="45" t="s">
        <v>54</v>
      </c>
      <c r="U205" s="170" t="s">
        <v>1890</v>
      </c>
      <c r="V205" s="45" t="s">
        <v>869</v>
      </c>
      <c r="W205" s="45" t="s">
        <v>185</v>
      </c>
      <c r="X205" s="105" t="s">
        <v>546</v>
      </c>
    </row>
    <row r="206" spans="1:24" ht="18" customHeight="1" x14ac:dyDescent="0.35">
      <c r="A206" t="str">
        <f t="shared" ca="1" si="11"/>
        <v>Marché en cours</v>
      </c>
      <c r="B206" s="570" t="str">
        <f t="shared" si="10"/>
        <v>B</v>
      </c>
      <c r="C206" s="571" t="str" cm="1">
        <f t="array" ref="C206">IF(B206="","",_xlfn.IFS(B206="A","📦 Appro. généraux",B206="H","🛡️ Hygiène &amp; Sécurité",B206="B","🏗️ Bâtiments &amp; Travaux",B206="J","🏗️ Bâtiments &amp; Travaux",B206="R","⚙️ Mécanique &amp; Atelier",B206="N","🧪 Chimie &amp; Biologie",B206="G","🧪 Chimie &amp; Biologie",B206="C","📣 Communication &amp; Culture",B206="D","✈️ Déplacements &amp; Logist.",B206="F","✈️ Déplacements &amp; Logist.",B206="E","📋 Études, Conseils &amp; RH",B206="I","💻 Informatique &amp; Audio.",B206="M","🔬 Instruments scient.",B206="O","🔬 Instruments scient.",B206="P","🔬 Instruments scient.",B206="S","🔬 Instruments scient.",B206="T","🔬 Instruments scient.",B206="U","🔬 Instruments scient.",B206="V","🔬 Instruments scient.",B206="W","🔬 Instruments scient.",B206="K","🐁 Expérimentation",B206="Q","🐁 Expérimentation",B206="L","🏥 Santé &amp; Médical",TRUE,"❓ Inconnu"))</f>
        <v>🏗️ Bâtiments &amp; Travaux</v>
      </c>
      <c r="D206" s="45" t="s">
        <v>806</v>
      </c>
      <c r="E206" s="45" t="s">
        <v>149</v>
      </c>
      <c r="F206" s="45" t="s">
        <v>816</v>
      </c>
      <c r="G206" s="45" t="s">
        <v>149</v>
      </c>
      <c r="H206" s="45" t="s">
        <v>832</v>
      </c>
      <c r="I206" s="45" t="s">
        <v>797</v>
      </c>
      <c r="J206" s="45" t="s">
        <v>798</v>
      </c>
      <c r="K206" s="45" t="s">
        <v>799</v>
      </c>
      <c r="L206" s="104">
        <v>45554</v>
      </c>
      <c r="M206" s="104">
        <v>47028</v>
      </c>
      <c r="N206" s="45" t="s">
        <v>1622</v>
      </c>
      <c r="O206" s="45" t="s">
        <v>1188</v>
      </c>
      <c r="P206" s="45" t="s">
        <v>800</v>
      </c>
      <c r="Q206" s="45" t="s">
        <v>1328</v>
      </c>
      <c r="R206" s="45" t="s">
        <v>1953</v>
      </c>
      <c r="S206" s="45" t="s">
        <v>766</v>
      </c>
      <c r="T206" s="45" t="s">
        <v>54</v>
      </c>
      <c r="U206" s="170" t="s">
        <v>1890</v>
      </c>
      <c r="V206" s="45" t="s">
        <v>869</v>
      </c>
      <c r="W206" s="45" t="s">
        <v>185</v>
      </c>
      <c r="X206" s="105" t="s">
        <v>546</v>
      </c>
    </row>
    <row r="207" spans="1:24" ht="18" customHeight="1" x14ac:dyDescent="0.35">
      <c r="A207" t="str">
        <f t="shared" ca="1" si="11"/>
        <v>Marché en cours</v>
      </c>
      <c r="B207" s="570" t="str">
        <f t="shared" si="10"/>
        <v>B</v>
      </c>
      <c r="C207" s="571" t="str" cm="1">
        <f t="array" ref="C207">IF(B207="","",_xlfn.IFS(B207="A","📦 Appro. généraux",B207="H","🛡️ Hygiène &amp; Sécurité",B207="B","🏗️ Bâtiments &amp; Travaux",B207="J","🏗️ Bâtiments &amp; Travaux",B207="R","⚙️ Mécanique &amp; Atelier",B207="N","🧪 Chimie &amp; Biologie",B207="G","🧪 Chimie &amp; Biologie",B207="C","📣 Communication &amp; Culture",B207="D","✈️ Déplacements &amp; Logist.",B207="F","✈️ Déplacements &amp; Logist.",B207="E","📋 Études, Conseils &amp; RH",B207="I","💻 Informatique &amp; Audio.",B207="M","🔬 Instruments scient.",B207="O","🔬 Instruments scient.",B207="P","🔬 Instruments scient.",B207="S","🔬 Instruments scient.",B207="T","🔬 Instruments scient.",B207="U","🔬 Instruments scient.",B207="V","🔬 Instruments scient.",B207="W","🔬 Instruments scient.",B207="K","🐁 Expérimentation",B207="Q","🐁 Expérimentation",B207="L","🏥 Santé &amp; Médical",TRUE,"❓ Inconnu"))</f>
        <v>🏗️ Bâtiments &amp; Travaux</v>
      </c>
      <c r="D207" s="45" t="s">
        <v>806</v>
      </c>
      <c r="E207" s="45" t="s">
        <v>149</v>
      </c>
      <c r="F207" s="45" t="s">
        <v>816</v>
      </c>
      <c r="G207" s="45" t="s">
        <v>149</v>
      </c>
      <c r="H207" s="45" t="s">
        <v>833</v>
      </c>
      <c r="I207" s="45" t="s">
        <v>797</v>
      </c>
      <c r="J207" s="45" t="s">
        <v>798</v>
      </c>
      <c r="K207" s="45" t="s">
        <v>799</v>
      </c>
      <c r="L207" s="104">
        <v>45554</v>
      </c>
      <c r="M207" s="104">
        <v>47028</v>
      </c>
      <c r="N207" s="45" t="s">
        <v>1623</v>
      </c>
      <c r="O207" s="45" t="s">
        <v>1398</v>
      </c>
      <c r="P207" s="45" t="s">
        <v>800</v>
      </c>
      <c r="Q207" s="45" t="s">
        <v>1328</v>
      </c>
      <c r="R207" s="45" t="s">
        <v>1953</v>
      </c>
      <c r="S207" s="45" t="s">
        <v>766</v>
      </c>
      <c r="T207" s="45" t="s">
        <v>54</v>
      </c>
      <c r="U207" s="170" t="s">
        <v>1891</v>
      </c>
      <c r="V207" s="45" t="s">
        <v>869</v>
      </c>
      <c r="W207" s="45" t="s">
        <v>185</v>
      </c>
      <c r="X207" s="105" t="s">
        <v>546</v>
      </c>
    </row>
    <row r="208" spans="1:24" ht="18" customHeight="1" x14ac:dyDescent="0.35">
      <c r="A208" t="str">
        <f t="shared" ca="1" si="11"/>
        <v>Marché terminé</v>
      </c>
      <c r="B208" s="570" t="str">
        <f t="shared" si="10"/>
        <v>B</v>
      </c>
      <c r="C208" s="571" t="str" cm="1">
        <f t="array" ref="C208">IF(B208="","",_xlfn.IFS(B208="A","📦 Appro. généraux",B208="H","🛡️ Hygiène &amp; Sécurité",B208="B","🏗️ Bâtiments &amp; Travaux",B208="J","🏗️ Bâtiments &amp; Travaux",B208="R","⚙️ Mécanique &amp; Atelier",B208="N","🧪 Chimie &amp; Biologie",B208="G","🧪 Chimie &amp; Biologie",B208="C","📣 Communication &amp; Culture",B208="D","✈️ Déplacements &amp; Logist.",B208="F","✈️ Déplacements &amp; Logist.",B208="E","📋 Études, Conseils &amp; RH",B208="I","💻 Informatique &amp; Audio.",B208="M","🔬 Instruments scient.",B208="O","🔬 Instruments scient.",B208="P","🔬 Instruments scient.",B208="S","🔬 Instruments scient.",B208="T","🔬 Instruments scient.",B208="U","🔬 Instruments scient.",B208="V","🔬 Instruments scient.",B208="W","🔬 Instruments scient.",B208="K","🐁 Expérimentation",B208="Q","🐁 Expérimentation",B208="L","🏥 Santé &amp; Médical",TRUE,"❓ Inconnu"))</f>
        <v>🏗️ Bâtiments &amp; Travaux</v>
      </c>
      <c r="D208" s="45" t="s">
        <v>806</v>
      </c>
      <c r="E208" s="45" t="s">
        <v>150</v>
      </c>
      <c r="F208" s="45" t="s">
        <v>817</v>
      </c>
      <c r="G208" s="45" t="s">
        <v>150</v>
      </c>
      <c r="H208" s="45" t="s">
        <v>817</v>
      </c>
      <c r="I208" s="45" t="s">
        <v>852</v>
      </c>
      <c r="J208" s="45" t="s">
        <v>855</v>
      </c>
      <c r="K208" s="45" t="s">
        <v>858</v>
      </c>
      <c r="L208" s="104">
        <v>45610</v>
      </c>
      <c r="M208" s="104">
        <v>45943</v>
      </c>
      <c r="N208" s="45" t="s">
        <v>1624</v>
      </c>
      <c r="O208" s="45" t="s">
        <v>1625</v>
      </c>
      <c r="P208" s="45" t="s">
        <v>800</v>
      </c>
      <c r="Q208" s="45" t="s">
        <v>1626</v>
      </c>
      <c r="R208" s="45" t="s">
        <v>2025</v>
      </c>
      <c r="S208" s="45" t="s">
        <v>724</v>
      </c>
      <c r="T208" s="45" t="s">
        <v>54</v>
      </c>
      <c r="U208" s="170" t="s">
        <v>1846</v>
      </c>
      <c r="V208" s="45" t="s">
        <v>870</v>
      </c>
      <c r="W208" s="45" t="s">
        <v>178</v>
      </c>
      <c r="X208" s="105" t="s">
        <v>541</v>
      </c>
    </row>
    <row r="209" spans="1:24" ht="18" customHeight="1" x14ac:dyDescent="0.35">
      <c r="A209" t="str">
        <f t="shared" ca="1" si="11"/>
        <v>Marché en cours</v>
      </c>
      <c r="B209" s="570" t="str">
        <f t="shared" si="10"/>
        <v>B</v>
      </c>
      <c r="C209" s="571" t="str" cm="1">
        <f t="array" ref="C209">IF(B209="","",_xlfn.IFS(B209="A","📦 Appro. généraux",B209="H","🛡️ Hygiène &amp; Sécurité",B209="B","🏗️ Bâtiments &amp; Travaux",B209="J","🏗️ Bâtiments &amp; Travaux",B209="R","⚙️ Mécanique &amp; Atelier",B209="N","🧪 Chimie &amp; Biologie",B209="G","🧪 Chimie &amp; Biologie",B209="C","📣 Communication &amp; Culture",B209="D","✈️ Déplacements &amp; Logist.",B209="F","✈️ Déplacements &amp; Logist.",B209="E","📋 Études, Conseils &amp; RH",B209="I","💻 Informatique &amp; Audio.",B209="M","🔬 Instruments scient.",B209="O","🔬 Instruments scient.",B209="P","🔬 Instruments scient.",B209="S","🔬 Instruments scient.",B209="T","🔬 Instruments scient.",B209="U","🔬 Instruments scient.",B209="V","🔬 Instruments scient.",B209="W","🔬 Instruments scient.",B209="K","🐁 Expérimentation",B209="Q","🐁 Expérimentation",B209="L","🏥 Santé &amp; Médical",TRUE,"❓ Inconnu"))</f>
        <v>🏗️ Bâtiments &amp; Travaux</v>
      </c>
      <c r="D209" s="45" t="s">
        <v>806</v>
      </c>
      <c r="E209" s="45" t="s">
        <v>151</v>
      </c>
      <c r="F209" s="45" t="s">
        <v>1817</v>
      </c>
      <c r="G209" s="45" t="s">
        <v>151</v>
      </c>
      <c r="H209" s="45" t="s">
        <v>1817</v>
      </c>
      <c r="I209" s="45" t="s">
        <v>1102</v>
      </c>
      <c r="J209" s="45" t="s">
        <v>855</v>
      </c>
      <c r="K209" s="45" t="s">
        <v>2175</v>
      </c>
      <c r="L209" s="104">
        <v>45491</v>
      </c>
      <c r="M209" s="104">
        <v>46951</v>
      </c>
      <c r="N209" s="45" t="s">
        <v>1627</v>
      </c>
      <c r="O209" s="45" t="s">
        <v>1628</v>
      </c>
      <c r="P209" s="45" t="s">
        <v>859</v>
      </c>
      <c r="Q209" s="45" t="s">
        <v>1629</v>
      </c>
      <c r="R209" s="45" t="s">
        <v>2026</v>
      </c>
      <c r="S209" s="45" t="s">
        <v>2188</v>
      </c>
      <c r="T209" s="45" t="s">
        <v>54</v>
      </c>
      <c r="U209" s="170" t="s">
        <v>1865</v>
      </c>
      <c r="V209" s="45" t="s">
        <v>1103</v>
      </c>
      <c r="W209" s="45" t="s">
        <v>186</v>
      </c>
      <c r="X209" s="105" t="s">
        <v>547</v>
      </c>
    </row>
    <row r="210" spans="1:24" ht="18" customHeight="1" x14ac:dyDescent="0.35">
      <c r="A210" t="str">
        <f t="shared" ca="1" si="11"/>
        <v>Marché en cours</v>
      </c>
      <c r="B210" s="570" t="str">
        <f t="shared" si="10"/>
        <v>B</v>
      </c>
      <c r="C210" s="571" t="str" cm="1">
        <f t="array" ref="C210">IF(B210="","",_xlfn.IFS(B210="A","📦 Appro. généraux",B210="H","🛡️ Hygiène &amp; Sécurité",B210="B","🏗️ Bâtiments &amp; Travaux",B210="J","🏗️ Bâtiments &amp; Travaux",B210="R","⚙️ Mécanique &amp; Atelier",B210="N","🧪 Chimie &amp; Biologie",B210="G","🧪 Chimie &amp; Biologie",B210="C","📣 Communication &amp; Culture",B210="D","✈️ Déplacements &amp; Logist.",B210="F","✈️ Déplacements &amp; Logist.",B210="E","📋 Études, Conseils &amp; RH",B210="I","💻 Informatique &amp; Audio.",B210="M","🔬 Instruments scient.",B210="O","🔬 Instruments scient.",B210="P","🔬 Instruments scient.",B210="S","🔬 Instruments scient.",B210="T","🔬 Instruments scient.",B210="U","🔬 Instruments scient.",B210="V","🔬 Instruments scient.",B210="W","🔬 Instruments scient.",B210="K","🐁 Expérimentation",B210="Q","🐁 Expérimentation",B210="L","🏥 Santé &amp; Médical",TRUE,"❓ Inconnu"))</f>
        <v>🏗️ Bâtiments &amp; Travaux</v>
      </c>
      <c r="D210" s="45" t="s">
        <v>806</v>
      </c>
      <c r="E210" s="45" t="s">
        <v>151</v>
      </c>
      <c r="F210" s="45" t="s">
        <v>1817</v>
      </c>
      <c r="G210" s="45" t="s">
        <v>151</v>
      </c>
      <c r="H210" s="45" t="s">
        <v>1817</v>
      </c>
      <c r="I210" s="45" t="s">
        <v>1102</v>
      </c>
      <c r="J210" s="45" t="s">
        <v>855</v>
      </c>
      <c r="K210" s="45" t="s">
        <v>2175</v>
      </c>
      <c r="L210" s="104">
        <v>45491</v>
      </c>
      <c r="M210" s="104">
        <v>46951</v>
      </c>
      <c r="N210" s="45" t="s">
        <v>1630</v>
      </c>
      <c r="O210" s="45" t="s">
        <v>1628</v>
      </c>
      <c r="P210" s="45" t="s">
        <v>859</v>
      </c>
      <c r="Q210" s="45" t="s">
        <v>1631</v>
      </c>
      <c r="R210" s="45" t="s">
        <v>2027</v>
      </c>
      <c r="S210" s="45" t="s">
        <v>765</v>
      </c>
      <c r="T210" s="45" t="s">
        <v>54</v>
      </c>
      <c r="U210" s="170" t="s">
        <v>1865</v>
      </c>
      <c r="V210" s="45" t="s">
        <v>1103</v>
      </c>
      <c r="W210" s="45" t="s">
        <v>186</v>
      </c>
      <c r="X210" s="105" t="s">
        <v>547</v>
      </c>
    </row>
    <row r="211" spans="1:24" ht="18" customHeight="1" x14ac:dyDescent="0.35">
      <c r="A211" t="str">
        <f t="shared" ca="1" si="11"/>
        <v>Marché en cours</v>
      </c>
      <c r="B211" s="570" t="str">
        <f t="shared" si="10"/>
        <v>B</v>
      </c>
      <c r="C211" s="571" t="str" cm="1">
        <f t="array" ref="C211">IF(B211="","",_xlfn.IFS(B211="A","📦 Appro. généraux",B211="H","🛡️ Hygiène &amp; Sécurité",B211="B","🏗️ Bâtiments &amp; Travaux",B211="J","🏗️ Bâtiments &amp; Travaux",B211="R","⚙️ Mécanique &amp; Atelier",B211="N","🧪 Chimie &amp; Biologie",B211="G","🧪 Chimie &amp; Biologie",B211="C","📣 Communication &amp; Culture",B211="D","✈️ Déplacements &amp; Logist.",B211="F","✈️ Déplacements &amp; Logist.",B211="E","📋 Études, Conseils &amp; RH",B211="I","💻 Informatique &amp; Audio.",B211="M","🔬 Instruments scient.",B211="O","🔬 Instruments scient.",B211="P","🔬 Instruments scient.",B211="S","🔬 Instruments scient.",B211="T","🔬 Instruments scient.",B211="U","🔬 Instruments scient.",B211="V","🔬 Instruments scient.",B211="W","🔬 Instruments scient.",B211="K","🐁 Expérimentation",B211="Q","🐁 Expérimentation",B211="L","🏥 Santé &amp; Médical",TRUE,"❓ Inconnu"))</f>
        <v>🏗️ Bâtiments &amp; Travaux</v>
      </c>
      <c r="D211" s="45" t="s">
        <v>806</v>
      </c>
      <c r="E211" s="45" t="s">
        <v>152</v>
      </c>
      <c r="F211" s="45" t="s">
        <v>818</v>
      </c>
      <c r="G211" s="45" t="s">
        <v>152</v>
      </c>
      <c r="H211" s="45" t="s">
        <v>834</v>
      </c>
      <c r="I211" s="45" t="s">
        <v>797</v>
      </c>
      <c r="J211" s="45" t="s">
        <v>798</v>
      </c>
      <c r="K211" s="45" t="s">
        <v>799</v>
      </c>
      <c r="L211" s="104">
        <v>45684</v>
      </c>
      <c r="M211" s="104">
        <v>47144</v>
      </c>
      <c r="N211" s="45" t="s">
        <v>1632</v>
      </c>
      <c r="O211" s="45" t="s">
        <v>1633</v>
      </c>
      <c r="P211" s="45" t="s">
        <v>800</v>
      </c>
      <c r="Q211" s="45" t="s">
        <v>1634</v>
      </c>
      <c r="R211" s="45" t="s">
        <v>2028</v>
      </c>
      <c r="S211" s="45" t="s">
        <v>725</v>
      </c>
      <c r="T211" s="45" t="s">
        <v>54</v>
      </c>
      <c r="U211" s="174" t="s">
        <v>1847</v>
      </c>
      <c r="V211" s="45" t="s">
        <v>871</v>
      </c>
      <c r="W211" s="45" t="s">
        <v>181</v>
      </c>
      <c r="X211" s="105" t="s">
        <v>543</v>
      </c>
    </row>
    <row r="212" spans="1:24" ht="18" customHeight="1" x14ac:dyDescent="0.35">
      <c r="A212" t="str">
        <f t="shared" ca="1" si="11"/>
        <v>Marché en cours</v>
      </c>
      <c r="B212" s="570" t="str">
        <f t="shared" si="10"/>
        <v>B</v>
      </c>
      <c r="C212" s="571" t="str" cm="1">
        <f t="array" ref="C212">IF(B212="","",_xlfn.IFS(B212="A","📦 Appro. généraux",B212="H","🛡️ Hygiène &amp; Sécurité",B212="B","🏗️ Bâtiments &amp; Travaux",B212="J","🏗️ Bâtiments &amp; Travaux",B212="R","⚙️ Mécanique &amp; Atelier",B212="N","🧪 Chimie &amp; Biologie",B212="G","🧪 Chimie &amp; Biologie",B212="C","📣 Communication &amp; Culture",B212="D","✈️ Déplacements &amp; Logist.",B212="F","✈️ Déplacements &amp; Logist.",B212="E","📋 Études, Conseils &amp; RH",B212="I","💻 Informatique &amp; Audio.",B212="M","🔬 Instruments scient.",B212="O","🔬 Instruments scient.",B212="P","🔬 Instruments scient.",B212="S","🔬 Instruments scient.",B212="T","🔬 Instruments scient.",B212="U","🔬 Instruments scient.",B212="V","🔬 Instruments scient.",B212="W","🔬 Instruments scient.",B212="K","🐁 Expérimentation",B212="Q","🐁 Expérimentation",B212="L","🏥 Santé &amp; Médical",TRUE,"❓ Inconnu"))</f>
        <v>🏗️ Bâtiments &amp; Travaux</v>
      </c>
      <c r="D212" s="45" t="s">
        <v>806</v>
      </c>
      <c r="E212" s="45" t="s">
        <v>152</v>
      </c>
      <c r="F212" s="45" t="s">
        <v>818</v>
      </c>
      <c r="G212" s="45" t="s">
        <v>152</v>
      </c>
      <c r="H212" s="45" t="s">
        <v>835</v>
      </c>
      <c r="I212" s="45" t="s">
        <v>797</v>
      </c>
      <c r="J212" s="45" t="s">
        <v>798</v>
      </c>
      <c r="K212" s="45" t="s">
        <v>799</v>
      </c>
      <c r="L212" s="104">
        <v>45684</v>
      </c>
      <c r="M212" s="104">
        <v>47144</v>
      </c>
      <c r="N212" s="45" t="s">
        <v>1635</v>
      </c>
      <c r="O212" s="45" t="s">
        <v>1636</v>
      </c>
      <c r="P212" s="45" t="s">
        <v>800</v>
      </c>
      <c r="Q212" s="45" t="s">
        <v>1637</v>
      </c>
      <c r="R212" s="45" t="s">
        <v>2029</v>
      </c>
      <c r="S212" s="45" t="s">
        <v>726</v>
      </c>
      <c r="T212" s="45" t="s">
        <v>54</v>
      </c>
      <c r="U212" s="174" t="s">
        <v>1847</v>
      </c>
      <c r="V212" s="45" t="s">
        <v>871</v>
      </c>
      <c r="W212" s="45" t="s">
        <v>181</v>
      </c>
      <c r="X212" s="105" t="s">
        <v>543</v>
      </c>
    </row>
    <row r="213" spans="1:24" ht="18" customHeight="1" x14ac:dyDescent="0.35">
      <c r="A213" t="str">
        <f t="shared" ca="1" si="11"/>
        <v>Marché en cours</v>
      </c>
      <c r="B213" s="570" t="str">
        <f t="shared" si="10"/>
        <v>B</v>
      </c>
      <c r="C213" s="571" t="str" cm="1">
        <f t="array" ref="C213">IF(B213="","",_xlfn.IFS(B213="A","📦 Appro. généraux",B213="H","🛡️ Hygiène &amp; Sécurité",B213="B","🏗️ Bâtiments &amp; Travaux",B213="J","🏗️ Bâtiments &amp; Travaux",B213="R","⚙️ Mécanique &amp; Atelier",B213="N","🧪 Chimie &amp; Biologie",B213="G","🧪 Chimie &amp; Biologie",B213="C","📣 Communication &amp; Culture",B213="D","✈️ Déplacements &amp; Logist.",B213="F","✈️ Déplacements &amp; Logist.",B213="E","📋 Études, Conseils &amp; RH",B213="I","💻 Informatique &amp; Audio.",B213="M","🔬 Instruments scient.",B213="O","🔬 Instruments scient.",B213="P","🔬 Instruments scient.",B213="S","🔬 Instruments scient.",B213="T","🔬 Instruments scient.",B213="U","🔬 Instruments scient.",B213="V","🔬 Instruments scient.",B213="W","🔬 Instruments scient.",B213="K","🐁 Expérimentation",B213="Q","🐁 Expérimentation",B213="L","🏥 Santé &amp; Médical",TRUE,"❓ Inconnu"))</f>
        <v>🏗️ Bâtiments &amp; Travaux</v>
      </c>
      <c r="D213" s="45" t="s">
        <v>806</v>
      </c>
      <c r="E213" s="45" t="s">
        <v>152</v>
      </c>
      <c r="F213" s="45" t="s">
        <v>818</v>
      </c>
      <c r="G213" s="45" t="s">
        <v>152</v>
      </c>
      <c r="H213" s="45" t="s">
        <v>836</v>
      </c>
      <c r="I213" s="45" t="s">
        <v>797</v>
      </c>
      <c r="J213" s="45" t="s">
        <v>798</v>
      </c>
      <c r="K213" s="45" t="s">
        <v>799</v>
      </c>
      <c r="L213" s="104">
        <v>45684</v>
      </c>
      <c r="M213" s="104">
        <v>47144</v>
      </c>
      <c r="N213" s="45" t="s">
        <v>1638</v>
      </c>
      <c r="O213" s="45" t="s">
        <v>1639</v>
      </c>
      <c r="P213" s="45" t="s">
        <v>800</v>
      </c>
      <c r="Q213" s="45" t="s">
        <v>1634</v>
      </c>
      <c r="R213" s="45" t="s">
        <v>2028</v>
      </c>
      <c r="S213" s="45" t="s">
        <v>725</v>
      </c>
      <c r="T213" s="45" t="s">
        <v>54</v>
      </c>
      <c r="U213" s="174" t="s">
        <v>1847</v>
      </c>
      <c r="V213" s="45" t="s">
        <v>871</v>
      </c>
      <c r="W213" s="45" t="s">
        <v>181</v>
      </c>
      <c r="X213" s="105" t="s">
        <v>543</v>
      </c>
    </row>
    <row r="214" spans="1:24" ht="18" customHeight="1" x14ac:dyDescent="0.35">
      <c r="A214" t="str">
        <f t="shared" ca="1" si="11"/>
        <v>Marché en cours</v>
      </c>
      <c r="B214" s="570" t="str">
        <f t="shared" si="10"/>
        <v>B</v>
      </c>
      <c r="C214" s="571" t="str" cm="1">
        <f t="array" ref="C214">IF(B214="","",_xlfn.IFS(B214="A","📦 Appro. généraux",B214="H","🛡️ Hygiène &amp; Sécurité",B214="B","🏗️ Bâtiments &amp; Travaux",B214="J","🏗️ Bâtiments &amp; Travaux",B214="R","⚙️ Mécanique &amp; Atelier",B214="N","🧪 Chimie &amp; Biologie",B214="G","🧪 Chimie &amp; Biologie",B214="C","📣 Communication &amp; Culture",B214="D","✈️ Déplacements &amp; Logist.",B214="F","✈️ Déplacements &amp; Logist.",B214="E","📋 Études, Conseils &amp; RH",B214="I","💻 Informatique &amp; Audio.",B214="M","🔬 Instruments scient.",B214="O","🔬 Instruments scient.",B214="P","🔬 Instruments scient.",B214="S","🔬 Instruments scient.",B214="T","🔬 Instruments scient.",B214="U","🔬 Instruments scient.",B214="V","🔬 Instruments scient.",B214="W","🔬 Instruments scient.",B214="K","🐁 Expérimentation",B214="Q","🐁 Expérimentation",B214="L","🏥 Santé &amp; Médical",TRUE,"❓ Inconnu"))</f>
        <v>🏗️ Bâtiments &amp; Travaux</v>
      </c>
      <c r="D214" s="45" t="s">
        <v>806</v>
      </c>
      <c r="E214" s="45" t="s">
        <v>153</v>
      </c>
      <c r="F214" s="45" t="s">
        <v>819</v>
      </c>
      <c r="G214" s="45" t="s">
        <v>153</v>
      </c>
      <c r="H214" s="45" t="s">
        <v>819</v>
      </c>
      <c r="I214" s="45" t="s">
        <v>796</v>
      </c>
      <c r="J214" s="45" t="s">
        <v>798</v>
      </c>
      <c r="K214" s="45" t="s">
        <v>799</v>
      </c>
      <c r="L214" s="104" t="s">
        <v>1106</v>
      </c>
      <c r="M214" s="104">
        <v>47178</v>
      </c>
      <c r="N214" s="45" t="s">
        <v>1640</v>
      </c>
      <c r="O214" s="45" t="s">
        <v>1641</v>
      </c>
      <c r="P214" s="45" t="s">
        <v>860</v>
      </c>
      <c r="Q214" s="45" t="s">
        <v>1642</v>
      </c>
      <c r="R214" s="45" t="s">
        <v>2030</v>
      </c>
      <c r="S214" s="45" t="s">
        <v>1111</v>
      </c>
      <c r="T214" s="45" t="s">
        <v>54</v>
      </c>
      <c r="U214" s="170" t="s">
        <v>1848</v>
      </c>
      <c r="V214" s="45" t="s">
        <v>1103</v>
      </c>
      <c r="W214" s="45" t="s">
        <v>181</v>
      </c>
      <c r="X214" s="105" t="s">
        <v>543</v>
      </c>
    </row>
    <row r="215" spans="1:24" ht="18" customHeight="1" x14ac:dyDescent="0.35">
      <c r="A215" t="str">
        <f t="shared" ca="1" si="11"/>
        <v>Marché en cours</v>
      </c>
      <c r="B215" s="570" t="str">
        <f t="shared" si="10"/>
        <v>B</v>
      </c>
      <c r="C215" s="571" t="str" cm="1">
        <f t="array" ref="C215">IF(B215="","",_xlfn.IFS(B215="A","📦 Appro. généraux",B215="H","🛡️ Hygiène &amp; Sécurité",B215="B","🏗️ Bâtiments &amp; Travaux",B215="J","🏗️ Bâtiments &amp; Travaux",B215="R","⚙️ Mécanique &amp; Atelier",B215="N","🧪 Chimie &amp; Biologie",B215="G","🧪 Chimie &amp; Biologie",B215="C","📣 Communication &amp; Culture",B215="D","✈️ Déplacements &amp; Logist.",B215="F","✈️ Déplacements &amp; Logist.",B215="E","📋 Études, Conseils &amp; RH",B215="I","💻 Informatique &amp; Audio.",B215="M","🔬 Instruments scient.",B215="O","🔬 Instruments scient.",B215="P","🔬 Instruments scient.",B215="S","🔬 Instruments scient.",B215="T","🔬 Instruments scient.",B215="U","🔬 Instruments scient.",B215="V","🔬 Instruments scient.",B215="W","🔬 Instruments scient.",B215="K","🐁 Expérimentation",B215="Q","🐁 Expérimentation",B215="L","🏥 Santé &amp; Médical",TRUE,"❓ Inconnu"))</f>
        <v>🏗️ Bâtiments &amp; Travaux</v>
      </c>
      <c r="D215" s="45" t="s">
        <v>806</v>
      </c>
      <c r="E215" s="45" t="s">
        <v>154</v>
      </c>
      <c r="F215" s="45" t="s">
        <v>820</v>
      </c>
      <c r="G215" s="45" t="s">
        <v>154</v>
      </c>
      <c r="H215" s="45" t="s">
        <v>831</v>
      </c>
      <c r="I215" s="45" t="s">
        <v>797</v>
      </c>
      <c r="J215" s="45" t="s">
        <v>798</v>
      </c>
      <c r="K215" s="45" t="s">
        <v>799</v>
      </c>
      <c r="L215" s="104">
        <v>45761</v>
      </c>
      <c r="M215" s="104">
        <v>47221</v>
      </c>
      <c r="N215" s="45" t="s">
        <v>1643</v>
      </c>
      <c r="O215" s="45" t="s">
        <v>1644</v>
      </c>
      <c r="P215" s="45" t="s">
        <v>800</v>
      </c>
      <c r="Q215" s="45" t="s">
        <v>1374</v>
      </c>
      <c r="R215" s="45" t="s">
        <v>1969</v>
      </c>
      <c r="S215" s="45" t="s">
        <v>702</v>
      </c>
      <c r="T215" s="45" t="s">
        <v>54</v>
      </c>
      <c r="U215" s="186" t="s">
        <v>2542</v>
      </c>
      <c r="V215" s="45" t="s">
        <v>872</v>
      </c>
      <c r="W215" s="45" t="s">
        <v>197</v>
      </c>
      <c r="X215" s="105" t="s">
        <v>553</v>
      </c>
    </row>
    <row r="216" spans="1:24" ht="18" customHeight="1" x14ac:dyDescent="0.35">
      <c r="A216" t="str">
        <f t="shared" ca="1" si="11"/>
        <v>Marché en cours</v>
      </c>
      <c r="B216" s="570" t="str">
        <f t="shared" si="10"/>
        <v>B</v>
      </c>
      <c r="C216" s="571" t="str" cm="1">
        <f t="array" ref="C216">IF(B216="","",_xlfn.IFS(B216="A","📦 Appro. généraux",B216="H","🛡️ Hygiène &amp; Sécurité",B216="B","🏗️ Bâtiments &amp; Travaux",B216="J","🏗️ Bâtiments &amp; Travaux",B216="R","⚙️ Mécanique &amp; Atelier",B216="N","🧪 Chimie &amp; Biologie",B216="G","🧪 Chimie &amp; Biologie",B216="C","📣 Communication &amp; Culture",B216="D","✈️ Déplacements &amp; Logist.",B216="F","✈️ Déplacements &amp; Logist.",B216="E","📋 Études, Conseils &amp; RH",B216="I","💻 Informatique &amp; Audio.",B216="M","🔬 Instruments scient.",B216="O","🔬 Instruments scient.",B216="P","🔬 Instruments scient.",B216="S","🔬 Instruments scient.",B216="T","🔬 Instruments scient.",B216="U","🔬 Instruments scient.",B216="V","🔬 Instruments scient.",B216="W","🔬 Instruments scient.",B216="K","🐁 Expérimentation",B216="Q","🐁 Expérimentation",B216="L","🏥 Santé &amp; Médical",TRUE,"❓ Inconnu"))</f>
        <v>🏗️ Bâtiments &amp; Travaux</v>
      </c>
      <c r="D216" s="45" t="s">
        <v>806</v>
      </c>
      <c r="E216" s="45" t="s">
        <v>154</v>
      </c>
      <c r="F216" s="45" t="s">
        <v>820</v>
      </c>
      <c r="G216" s="45" t="s">
        <v>154</v>
      </c>
      <c r="H216" s="45" t="s">
        <v>837</v>
      </c>
      <c r="I216" s="45" t="s">
        <v>797</v>
      </c>
      <c r="J216" s="45" t="s">
        <v>798</v>
      </c>
      <c r="K216" s="45" t="s">
        <v>799</v>
      </c>
      <c r="L216" s="104">
        <v>45761</v>
      </c>
      <c r="M216" s="104">
        <v>47221</v>
      </c>
      <c r="N216" s="45" t="s">
        <v>1645</v>
      </c>
      <c r="O216" s="45" t="s">
        <v>1644</v>
      </c>
      <c r="P216" s="45" t="s">
        <v>800</v>
      </c>
      <c r="Q216" s="45" t="s">
        <v>1646</v>
      </c>
      <c r="R216" s="45" t="s">
        <v>2031</v>
      </c>
      <c r="S216" s="45" t="s">
        <v>727</v>
      </c>
      <c r="T216" s="45" t="s">
        <v>54</v>
      </c>
      <c r="U216" s="186" t="s">
        <v>2542</v>
      </c>
      <c r="V216" s="45" t="s">
        <v>872</v>
      </c>
      <c r="W216" s="45" t="s">
        <v>197</v>
      </c>
      <c r="X216" s="105" t="s">
        <v>553</v>
      </c>
    </row>
    <row r="217" spans="1:24" ht="18" customHeight="1" x14ac:dyDescent="0.35">
      <c r="A217" t="str">
        <f t="shared" ca="1" si="11"/>
        <v>Marché en cours</v>
      </c>
      <c r="B217" s="570" t="str">
        <f t="shared" si="10"/>
        <v>B</v>
      </c>
      <c r="C217" s="571" t="str" cm="1">
        <f t="array" ref="C217">IF(B217="","",_xlfn.IFS(B217="A","📦 Appro. généraux",B217="H","🛡️ Hygiène &amp; Sécurité",B217="B","🏗️ Bâtiments &amp; Travaux",B217="J","🏗️ Bâtiments &amp; Travaux",B217="R","⚙️ Mécanique &amp; Atelier",B217="N","🧪 Chimie &amp; Biologie",B217="G","🧪 Chimie &amp; Biologie",B217="C","📣 Communication &amp; Culture",B217="D","✈️ Déplacements &amp; Logist.",B217="F","✈️ Déplacements &amp; Logist.",B217="E","📋 Études, Conseils &amp; RH",B217="I","💻 Informatique &amp; Audio.",B217="M","🔬 Instruments scient.",B217="O","🔬 Instruments scient.",B217="P","🔬 Instruments scient.",B217="S","🔬 Instruments scient.",B217="T","🔬 Instruments scient.",B217="U","🔬 Instruments scient.",B217="V","🔬 Instruments scient.",B217="W","🔬 Instruments scient.",B217="K","🐁 Expérimentation",B217="Q","🐁 Expérimentation",B217="L","🏥 Santé &amp; Médical",TRUE,"❓ Inconnu"))</f>
        <v>🏗️ Bâtiments &amp; Travaux</v>
      </c>
      <c r="D217" s="45" t="s">
        <v>806</v>
      </c>
      <c r="E217" s="45" t="s">
        <v>155</v>
      </c>
      <c r="F217" s="45" t="s">
        <v>821</v>
      </c>
      <c r="G217" s="45" t="s">
        <v>155</v>
      </c>
      <c r="H217" s="45" t="s">
        <v>838</v>
      </c>
      <c r="I217" s="45" t="s">
        <v>797</v>
      </c>
      <c r="J217" s="45" t="s">
        <v>798</v>
      </c>
      <c r="K217" s="45" t="s">
        <v>799</v>
      </c>
      <c r="L217" s="104">
        <v>45761</v>
      </c>
      <c r="M217" s="104">
        <v>47221</v>
      </c>
      <c r="N217" s="45" t="s">
        <v>1647</v>
      </c>
      <c r="O217" s="45" t="s">
        <v>1398</v>
      </c>
      <c r="P217" s="45" t="s">
        <v>800</v>
      </c>
      <c r="Q217" s="45" t="s">
        <v>1648</v>
      </c>
      <c r="R217" s="45" t="s">
        <v>2032</v>
      </c>
      <c r="S217" s="45" t="s">
        <v>728</v>
      </c>
      <c r="T217" s="45" t="s">
        <v>54</v>
      </c>
      <c r="U217" s="170" t="s">
        <v>1849</v>
      </c>
      <c r="V217" s="45" t="s">
        <v>873</v>
      </c>
      <c r="W217" s="45" t="s">
        <v>192</v>
      </c>
      <c r="X217" s="105" t="s">
        <v>551</v>
      </c>
    </row>
    <row r="218" spans="1:24" ht="18" customHeight="1" x14ac:dyDescent="0.35">
      <c r="A218" t="str">
        <f t="shared" ca="1" si="11"/>
        <v>Marché en cours</v>
      </c>
      <c r="B218" s="570" t="str">
        <f t="shared" si="10"/>
        <v>B</v>
      </c>
      <c r="C218" s="571" t="str" cm="1">
        <f t="array" ref="C218">IF(B218="","",_xlfn.IFS(B218="A","📦 Appro. généraux",B218="H","🛡️ Hygiène &amp; Sécurité",B218="B","🏗️ Bâtiments &amp; Travaux",B218="J","🏗️ Bâtiments &amp; Travaux",B218="R","⚙️ Mécanique &amp; Atelier",B218="N","🧪 Chimie &amp; Biologie",B218="G","🧪 Chimie &amp; Biologie",B218="C","📣 Communication &amp; Culture",B218="D","✈️ Déplacements &amp; Logist.",B218="F","✈️ Déplacements &amp; Logist.",B218="E","📋 Études, Conseils &amp; RH",B218="I","💻 Informatique &amp; Audio.",B218="M","🔬 Instruments scient.",B218="O","🔬 Instruments scient.",B218="P","🔬 Instruments scient.",B218="S","🔬 Instruments scient.",B218="T","🔬 Instruments scient.",B218="U","🔬 Instruments scient.",B218="V","🔬 Instruments scient.",B218="W","🔬 Instruments scient.",B218="K","🐁 Expérimentation",B218="Q","🐁 Expérimentation",B218="L","🏥 Santé &amp; Médical",TRUE,"❓ Inconnu"))</f>
        <v>🏗️ Bâtiments &amp; Travaux</v>
      </c>
      <c r="D218" s="45" t="s">
        <v>806</v>
      </c>
      <c r="E218" s="45" t="s">
        <v>155</v>
      </c>
      <c r="F218" s="45" t="s">
        <v>821</v>
      </c>
      <c r="G218" s="45" t="s">
        <v>155</v>
      </c>
      <c r="H218" s="45" t="s">
        <v>839</v>
      </c>
      <c r="I218" s="45" t="s">
        <v>797</v>
      </c>
      <c r="J218" s="45" t="s">
        <v>798</v>
      </c>
      <c r="K218" s="45" t="s">
        <v>799</v>
      </c>
      <c r="L218" s="104">
        <v>45761</v>
      </c>
      <c r="M218" s="104">
        <v>47221</v>
      </c>
      <c r="N218" s="45" t="s">
        <v>1649</v>
      </c>
      <c r="O218" s="45" t="s">
        <v>1241</v>
      </c>
      <c r="P218" s="45" t="s">
        <v>800</v>
      </c>
      <c r="Q218" s="45" t="s">
        <v>1522</v>
      </c>
      <c r="R218" s="45" t="s">
        <v>2003</v>
      </c>
      <c r="S218" s="45" t="s">
        <v>715</v>
      </c>
      <c r="T218" s="45" t="s">
        <v>54</v>
      </c>
      <c r="U218" s="170" t="s">
        <v>1850</v>
      </c>
      <c r="V218" s="45" t="s">
        <v>873</v>
      </c>
      <c r="W218" s="45" t="s">
        <v>192</v>
      </c>
      <c r="X218" s="105" t="s">
        <v>551</v>
      </c>
    </row>
    <row r="219" spans="1:24" ht="18" customHeight="1" x14ac:dyDescent="0.35">
      <c r="A219" t="str">
        <f t="shared" ca="1" si="11"/>
        <v>Marché en cours</v>
      </c>
      <c r="B219" s="570" t="str">
        <f t="shared" si="10"/>
        <v>B</v>
      </c>
      <c r="C219" s="571" t="str" cm="1">
        <f t="array" ref="C219">IF(B219="","",_xlfn.IFS(B219="A","📦 Appro. généraux",B219="H","🛡️ Hygiène &amp; Sécurité",B219="B","🏗️ Bâtiments &amp; Travaux",B219="J","🏗️ Bâtiments &amp; Travaux",B219="R","⚙️ Mécanique &amp; Atelier",B219="N","🧪 Chimie &amp; Biologie",B219="G","🧪 Chimie &amp; Biologie",B219="C","📣 Communication &amp; Culture",B219="D","✈️ Déplacements &amp; Logist.",B219="F","✈️ Déplacements &amp; Logist.",B219="E","📋 Études, Conseils &amp; RH",B219="I","💻 Informatique &amp; Audio.",B219="M","🔬 Instruments scient.",B219="O","🔬 Instruments scient.",B219="P","🔬 Instruments scient.",B219="S","🔬 Instruments scient.",B219="T","🔬 Instruments scient.",B219="U","🔬 Instruments scient.",B219="V","🔬 Instruments scient.",B219="W","🔬 Instruments scient.",B219="K","🐁 Expérimentation",B219="Q","🐁 Expérimentation",B219="L","🏥 Santé &amp; Médical",TRUE,"❓ Inconnu"))</f>
        <v>🏗️ Bâtiments &amp; Travaux</v>
      </c>
      <c r="D219" s="45" t="s">
        <v>806</v>
      </c>
      <c r="E219" s="45" t="s">
        <v>155</v>
      </c>
      <c r="F219" s="45" t="s">
        <v>821</v>
      </c>
      <c r="G219" s="45" t="s">
        <v>155</v>
      </c>
      <c r="H219" s="45" t="s">
        <v>840</v>
      </c>
      <c r="I219" s="45" t="s">
        <v>797</v>
      </c>
      <c r="J219" s="45" t="s">
        <v>798</v>
      </c>
      <c r="K219" s="45" t="s">
        <v>799</v>
      </c>
      <c r="L219" s="104">
        <v>45761</v>
      </c>
      <c r="M219" s="104">
        <v>47221</v>
      </c>
      <c r="N219" s="45" t="s">
        <v>1650</v>
      </c>
      <c r="O219" s="45" t="s">
        <v>1203</v>
      </c>
      <c r="P219" s="45" t="s">
        <v>800</v>
      </c>
      <c r="Q219" s="45" t="s">
        <v>1522</v>
      </c>
      <c r="R219" s="45" t="s">
        <v>2003</v>
      </c>
      <c r="S219" s="45" t="s">
        <v>715</v>
      </c>
      <c r="T219" s="45" t="s">
        <v>54</v>
      </c>
      <c r="U219" s="173" t="s">
        <v>1851</v>
      </c>
      <c r="V219" s="45" t="s">
        <v>873</v>
      </c>
      <c r="W219" s="45" t="s">
        <v>230</v>
      </c>
      <c r="X219" s="105" t="s">
        <v>551</v>
      </c>
    </row>
    <row r="220" spans="1:24" ht="18" customHeight="1" x14ac:dyDescent="0.35">
      <c r="A220" t="str">
        <f t="shared" ca="1" si="11"/>
        <v>Marché en cours</v>
      </c>
      <c r="B220" s="570" t="str">
        <f t="shared" si="10"/>
        <v>B</v>
      </c>
      <c r="C220" s="571" t="str" cm="1">
        <f t="array" ref="C220">IF(B220="","",_xlfn.IFS(B220="A","📦 Appro. généraux",B220="H","🛡️ Hygiène &amp; Sécurité",B220="B","🏗️ Bâtiments &amp; Travaux",B220="J","🏗️ Bâtiments &amp; Travaux",B220="R","⚙️ Mécanique &amp; Atelier",B220="N","🧪 Chimie &amp; Biologie",B220="G","🧪 Chimie &amp; Biologie",B220="C","📣 Communication &amp; Culture",B220="D","✈️ Déplacements &amp; Logist.",B220="F","✈️ Déplacements &amp; Logist.",B220="E","📋 Études, Conseils &amp; RH",B220="I","💻 Informatique &amp; Audio.",B220="M","🔬 Instruments scient.",B220="O","🔬 Instruments scient.",B220="P","🔬 Instruments scient.",B220="S","🔬 Instruments scient.",B220="T","🔬 Instruments scient.",B220="U","🔬 Instruments scient.",B220="V","🔬 Instruments scient.",B220="W","🔬 Instruments scient.",B220="K","🐁 Expérimentation",B220="Q","🐁 Expérimentation",B220="L","🏥 Santé &amp; Médical",TRUE,"❓ Inconnu"))</f>
        <v>🏗️ Bâtiments &amp; Travaux</v>
      </c>
      <c r="D220" s="45" t="s">
        <v>806</v>
      </c>
      <c r="E220" s="45" t="s">
        <v>156</v>
      </c>
      <c r="F220" s="45" t="s">
        <v>822</v>
      </c>
      <c r="G220" s="45" t="s">
        <v>156</v>
      </c>
      <c r="H220" s="45" t="s">
        <v>822</v>
      </c>
      <c r="I220" s="45" t="s">
        <v>854</v>
      </c>
      <c r="J220" s="45" t="s">
        <v>855</v>
      </c>
      <c r="K220" s="45" t="s">
        <v>858</v>
      </c>
      <c r="L220" s="104">
        <v>45848</v>
      </c>
      <c r="M220" s="104">
        <v>46792</v>
      </c>
      <c r="N220" s="45" t="s">
        <v>1651</v>
      </c>
      <c r="O220" s="45" t="s">
        <v>1652</v>
      </c>
      <c r="P220" s="45" t="s">
        <v>860</v>
      </c>
      <c r="Q220" s="45" t="s">
        <v>1653</v>
      </c>
      <c r="R220" s="45" t="s">
        <v>2033</v>
      </c>
      <c r="S220" s="45" t="s">
        <v>729</v>
      </c>
      <c r="T220" s="45" t="s">
        <v>54</v>
      </c>
      <c r="U220" s="172" t="s">
        <v>2225</v>
      </c>
      <c r="V220" s="45" t="s">
        <v>1103</v>
      </c>
      <c r="W220" s="45" t="s">
        <v>228</v>
      </c>
      <c r="X220" s="105" t="s">
        <v>571</v>
      </c>
    </row>
    <row r="221" spans="1:24" ht="18" customHeight="1" x14ac:dyDescent="0.35">
      <c r="A221" t="str">
        <f t="shared" ca="1" si="11"/>
        <v>Marché terminé</v>
      </c>
      <c r="B221" s="570" t="str">
        <f t="shared" si="10"/>
        <v>B</v>
      </c>
      <c r="C221" s="571" t="str" cm="1">
        <f t="array" ref="C221">IF(B221="","",_xlfn.IFS(B221="A","📦 Appro. généraux",B221="H","🛡️ Hygiène &amp; Sécurité",B221="B","🏗️ Bâtiments &amp; Travaux",B221="J","🏗️ Bâtiments &amp; Travaux",B221="R","⚙️ Mécanique &amp; Atelier",B221="N","🧪 Chimie &amp; Biologie",B221="G","🧪 Chimie &amp; Biologie",B221="C","📣 Communication &amp; Culture",B221="D","✈️ Déplacements &amp; Logist.",B221="F","✈️ Déplacements &amp; Logist.",B221="E","📋 Études, Conseils &amp; RH",B221="I","💻 Informatique &amp; Audio.",B221="M","🔬 Instruments scient.",B221="O","🔬 Instruments scient.",B221="P","🔬 Instruments scient.",B221="S","🔬 Instruments scient.",B221="T","🔬 Instruments scient.",B221="U","🔬 Instruments scient.",B221="V","🔬 Instruments scient.",B221="W","🔬 Instruments scient.",B221="K","🐁 Expérimentation",B221="Q","🐁 Expérimentation",B221="L","🏥 Santé &amp; Médical",TRUE,"❓ Inconnu"))</f>
        <v>🏗️ Bâtiments &amp; Travaux</v>
      </c>
      <c r="D221" s="45" t="s">
        <v>806</v>
      </c>
      <c r="E221" s="45" t="s">
        <v>157</v>
      </c>
      <c r="F221" s="45" t="s">
        <v>823</v>
      </c>
      <c r="G221" s="45" t="s">
        <v>157</v>
      </c>
      <c r="H221" s="45" t="s">
        <v>823</v>
      </c>
      <c r="I221" s="45" t="s">
        <v>796</v>
      </c>
      <c r="J221" s="45" t="s">
        <v>855</v>
      </c>
      <c r="K221" s="45" t="s">
        <v>858</v>
      </c>
      <c r="L221" s="104">
        <v>45848</v>
      </c>
      <c r="M221" s="104">
        <v>45939</v>
      </c>
      <c r="N221" s="45" t="s">
        <v>1654</v>
      </c>
      <c r="O221" s="45" t="s">
        <v>1655</v>
      </c>
      <c r="P221" s="45" t="s">
        <v>859</v>
      </c>
      <c r="Q221" s="45" t="s">
        <v>1299</v>
      </c>
      <c r="R221" s="45" t="s">
        <v>1948</v>
      </c>
      <c r="S221" s="45" t="s">
        <v>701</v>
      </c>
      <c r="T221" s="45" t="s">
        <v>54</v>
      </c>
      <c r="U221" s="169" t="s">
        <v>2269</v>
      </c>
      <c r="V221" s="45" t="s">
        <v>874</v>
      </c>
      <c r="W221" s="45" t="s">
        <v>231</v>
      </c>
      <c r="X221" s="105" t="s">
        <v>573</v>
      </c>
    </row>
    <row r="222" spans="1:24" ht="18" customHeight="1" x14ac:dyDescent="0.35">
      <c r="A222" t="str">
        <f t="shared" ca="1" si="11"/>
        <v>Marché en cours</v>
      </c>
      <c r="B222" s="570" t="str">
        <f t="shared" si="10"/>
        <v>B</v>
      </c>
      <c r="C222" s="571" t="str" cm="1">
        <f t="array" ref="C222">IF(B222="","",_xlfn.IFS(B222="A","📦 Appro. généraux",B222="H","🛡️ Hygiène &amp; Sécurité",B222="B","🏗️ Bâtiments &amp; Travaux",B222="J","🏗️ Bâtiments &amp; Travaux",B222="R","⚙️ Mécanique &amp; Atelier",B222="N","🧪 Chimie &amp; Biologie",B222="G","🧪 Chimie &amp; Biologie",B222="C","📣 Communication &amp; Culture",B222="D","✈️ Déplacements &amp; Logist.",B222="F","✈️ Déplacements &amp; Logist.",B222="E","📋 Études, Conseils &amp; RH",B222="I","💻 Informatique &amp; Audio.",B222="M","🔬 Instruments scient.",B222="O","🔬 Instruments scient.",B222="P","🔬 Instruments scient.",B222="S","🔬 Instruments scient.",B222="T","🔬 Instruments scient.",B222="U","🔬 Instruments scient.",B222="V","🔬 Instruments scient.",B222="W","🔬 Instruments scient.",B222="K","🐁 Expérimentation",B222="Q","🐁 Expérimentation",B222="L","🏥 Santé &amp; Médical",TRUE,"❓ Inconnu"))</f>
        <v>🏗️ Bâtiments &amp; Travaux</v>
      </c>
      <c r="D222" s="45" t="s">
        <v>806</v>
      </c>
      <c r="E222" s="45" t="s">
        <v>158</v>
      </c>
      <c r="F222" s="45" t="s">
        <v>1816</v>
      </c>
      <c r="G222" s="45" t="s">
        <v>158</v>
      </c>
      <c r="H222" s="45" t="s">
        <v>1816</v>
      </c>
      <c r="I222" s="45" t="s">
        <v>853</v>
      </c>
      <c r="J222" s="45" t="s">
        <v>853</v>
      </c>
      <c r="K222" s="45" t="s">
        <v>853</v>
      </c>
      <c r="L222" s="104">
        <v>45903</v>
      </c>
      <c r="M222" s="104">
        <v>46843</v>
      </c>
      <c r="N222" s="45" t="s">
        <v>1656</v>
      </c>
      <c r="O222" s="45" t="s">
        <v>1560</v>
      </c>
      <c r="P222" s="45" t="s">
        <v>859</v>
      </c>
      <c r="Q222" s="45" t="s">
        <v>1657</v>
      </c>
      <c r="R222" s="45" t="s">
        <v>2034</v>
      </c>
      <c r="S222" s="45" t="s">
        <v>2200</v>
      </c>
      <c r="T222" s="45" t="s">
        <v>54</v>
      </c>
      <c r="U222" s="186" t="s">
        <v>2562</v>
      </c>
      <c r="V222" s="45" t="s">
        <v>1103</v>
      </c>
      <c r="W222" s="45" t="s">
        <v>190</v>
      </c>
      <c r="X222" s="105" t="s">
        <v>550</v>
      </c>
    </row>
    <row r="223" spans="1:24" ht="18" customHeight="1" x14ac:dyDescent="0.35">
      <c r="A223" t="str">
        <f t="shared" ca="1" si="11"/>
        <v>Marché en cours</v>
      </c>
      <c r="B223" s="570" t="str">
        <f t="shared" si="10"/>
        <v>B</v>
      </c>
      <c r="C223" s="571" t="str" cm="1">
        <f t="array" ref="C223">IF(B223="","",_xlfn.IFS(B223="A","📦 Appro. généraux",B223="H","🛡️ Hygiène &amp; Sécurité",B223="B","🏗️ Bâtiments &amp; Travaux",B223="J","🏗️ Bâtiments &amp; Travaux",B223="R","⚙️ Mécanique &amp; Atelier",B223="N","🧪 Chimie &amp; Biologie",B223="G","🧪 Chimie &amp; Biologie",B223="C","📣 Communication &amp; Culture",B223="D","✈️ Déplacements &amp; Logist.",B223="F","✈️ Déplacements &amp; Logist.",B223="E","📋 Études, Conseils &amp; RH",B223="I","💻 Informatique &amp; Audio.",B223="M","🔬 Instruments scient.",B223="O","🔬 Instruments scient.",B223="P","🔬 Instruments scient.",B223="S","🔬 Instruments scient.",B223="T","🔬 Instruments scient.",B223="U","🔬 Instruments scient.",B223="V","🔬 Instruments scient.",B223="W","🔬 Instruments scient.",B223="K","🐁 Expérimentation",B223="Q","🐁 Expérimentation",B223="L","🏥 Santé &amp; Médical",TRUE,"❓ Inconnu"))</f>
        <v>🏗️ Bâtiments &amp; Travaux</v>
      </c>
      <c r="D223" s="45" t="s">
        <v>806</v>
      </c>
      <c r="E223" s="45" t="s">
        <v>158</v>
      </c>
      <c r="F223" s="45" t="s">
        <v>1816</v>
      </c>
      <c r="G223" s="45" t="s">
        <v>158</v>
      </c>
      <c r="H223" s="45" t="s">
        <v>1816</v>
      </c>
      <c r="I223" s="45" t="s">
        <v>853</v>
      </c>
      <c r="J223" s="45" t="s">
        <v>853</v>
      </c>
      <c r="K223" s="45" t="s">
        <v>853</v>
      </c>
      <c r="L223" s="104">
        <v>45903</v>
      </c>
      <c r="M223" s="104">
        <v>46843</v>
      </c>
      <c r="N223" s="45" t="s">
        <v>1658</v>
      </c>
      <c r="O223" s="45" t="s">
        <v>1659</v>
      </c>
      <c r="P223" s="45" t="s">
        <v>859</v>
      </c>
      <c r="Q223" s="45" t="s">
        <v>1657</v>
      </c>
      <c r="R223" s="45" t="s">
        <v>2034</v>
      </c>
      <c r="S223" s="45" t="s">
        <v>2200</v>
      </c>
      <c r="T223" s="45" t="s">
        <v>54</v>
      </c>
      <c r="U223" s="186" t="s">
        <v>2562</v>
      </c>
      <c r="V223" s="45" t="s">
        <v>1103</v>
      </c>
      <c r="W223" s="45" t="s">
        <v>190</v>
      </c>
      <c r="X223" s="105" t="s">
        <v>550</v>
      </c>
    </row>
    <row r="224" spans="1:24" ht="18" customHeight="1" x14ac:dyDescent="0.35">
      <c r="A224" t="str">
        <f t="shared" ca="1" si="11"/>
        <v>Marché en cours</v>
      </c>
      <c r="B224" s="570" t="str">
        <f t="shared" si="10"/>
        <v>B</v>
      </c>
      <c r="C224" s="571" t="str" cm="1">
        <f t="array" ref="C224">IF(B224="","",_xlfn.IFS(B224="A","📦 Appro. généraux",B224="H","🛡️ Hygiène &amp; Sécurité",B224="B","🏗️ Bâtiments &amp; Travaux",B224="J","🏗️ Bâtiments &amp; Travaux",B224="R","⚙️ Mécanique &amp; Atelier",B224="N","🧪 Chimie &amp; Biologie",B224="G","🧪 Chimie &amp; Biologie",B224="C","📣 Communication &amp; Culture",B224="D","✈️ Déplacements &amp; Logist.",B224="F","✈️ Déplacements &amp; Logist.",B224="E","📋 Études, Conseils &amp; RH",B224="I","💻 Informatique &amp; Audio.",B224="M","🔬 Instruments scient.",B224="O","🔬 Instruments scient.",B224="P","🔬 Instruments scient.",B224="S","🔬 Instruments scient.",B224="T","🔬 Instruments scient.",B224="U","🔬 Instruments scient.",B224="V","🔬 Instruments scient.",B224="W","🔬 Instruments scient.",B224="K","🐁 Expérimentation",B224="Q","🐁 Expérimentation",B224="L","🏥 Santé &amp; Médical",TRUE,"❓ Inconnu"))</f>
        <v>🏗️ Bâtiments &amp; Travaux</v>
      </c>
      <c r="D224" s="45" t="s">
        <v>806</v>
      </c>
      <c r="E224" s="45" t="s">
        <v>158</v>
      </c>
      <c r="F224" s="45" t="s">
        <v>1816</v>
      </c>
      <c r="G224" s="45" t="s">
        <v>158</v>
      </c>
      <c r="H224" s="45" t="s">
        <v>1816</v>
      </c>
      <c r="I224" s="45" t="s">
        <v>853</v>
      </c>
      <c r="J224" s="45" t="s">
        <v>853</v>
      </c>
      <c r="K224" s="45" t="s">
        <v>853</v>
      </c>
      <c r="L224" s="104">
        <v>45903</v>
      </c>
      <c r="M224" s="104">
        <v>46843</v>
      </c>
      <c r="N224" s="45" t="s">
        <v>1660</v>
      </c>
      <c r="O224" s="45" t="s">
        <v>1644</v>
      </c>
      <c r="P224" s="45" t="s">
        <v>859</v>
      </c>
      <c r="Q224" s="45" t="s">
        <v>1534</v>
      </c>
      <c r="R224" s="45" t="s">
        <v>2008</v>
      </c>
      <c r="S224" s="45" t="s">
        <v>765</v>
      </c>
      <c r="T224" s="45" t="s">
        <v>54</v>
      </c>
      <c r="U224" s="186" t="s">
        <v>2562</v>
      </c>
      <c r="V224" s="45" t="s">
        <v>1103</v>
      </c>
      <c r="W224" s="45" t="s">
        <v>190</v>
      </c>
      <c r="X224" s="105" t="s">
        <v>550</v>
      </c>
    </row>
    <row r="225" spans="1:24" ht="18" customHeight="1" x14ac:dyDescent="0.35">
      <c r="A225" t="str">
        <f t="shared" ca="1" si="11"/>
        <v>Marché en cours</v>
      </c>
      <c r="B225" s="570" t="str">
        <f t="shared" si="10"/>
        <v>B</v>
      </c>
      <c r="C225" s="571" t="str" cm="1">
        <f t="array" ref="C225">IF(B225="","",_xlfn.IFS(B225="A","📦 Appro. généraux",B225="H","🛡️ Hygiène &amp; Sécurité",B225="B","🏗️ Bâtiments &amp; Travaux",B225="J","🏗️ Bâtiments &amp; Travaux",B225="R","⚙️ Mécanique &amp; Atelier",B225="N","🧪 Chimie &amp; Biologie",B225="G","🧪 Chimie &amp; Biologie",B225="C","📣 Communication &amp; Culture",B225="D","✈️ Déplacements &amp; Logist.",B225="F","✈️ Déplacements &amp; Logist.",B225="E","📋 Études, Conseils &amp; RH",B225="I","💻 Informatique &amp; Audio.",B225="M","🔬 Instruments scient.",B225="O","🔬 Instruments scient.",B225="P","🔬 Instruments scient.",B225="S","🔬 Instruments scient.",B225="T","🔬 Instruments scient.",B225="U","🔬 Instruments scient.",B225="V","🔬 Instruments scient.",B225="W","🔬 Instruments scient.",B225="K","🐁 Expérimentation",B225="Q","🐁 Expérimentation",B225="L","🏥 Santé &amp; Médical",TRUE,"❓ Inconnu"))</f>
        <v>🏗️ Bâtiments &amp; Travaux</v>
      </c>
      <c r="D225" s="45" t="s">
        <v>806</v>
      </c>
      <c r="E225" s="45" t="s">
        <v>159</v>
      </c>
      <c r="F225" s="45" t="s">
        <v>1815</v>
      </c>
      <c r="G225" s="45" t="s">
        <v>159</v>
      </c>
      <c r="H225" s="45" t="s">
        <v>1815</v>
      </c>
      <c r="I225" s="45" t="s">
        <v>853</v>
      </c>
      <c r="J225" s="45" t="s">
        <v>853</v>
      </c>
      <c r="K225" s="45" t="s">
        <v>853</v>
      </c>
      <c r="L225" s="104">
        <v>45903</v>
      </c>
      <c r="M225" s="104">
        <v>46843</v>
      </c>
      <c r="N225" s="45" t="s">
        <v>1661</v>
      </c>
      <c r="O225" s="45" t="s">
        <v>1659</v>
      </c>
      <c r="P225" s="45" t="s">
        <v>859</v>
      </c>
      <c r="Q225" s="45" t="s">
        <v>1662</v>
      </c>
      <c r="R225" s="45" t="s">
        <v>2035</v>
      </c>
      <c r="S225" s="45" t="s">
        <v>765</v>
      </c>
      <c r="T225" s="45" t="s">
        <v>54</v>
      </c>
      <c r="U225" s="186" t="s">
        <v>2562</v>
      </c>
      <c r="V225" s="45" t="s">
        <v>1103</v>
      </c>
      <c r="W225" s="45" t="s">
        <v>200</v>
      </c>
      <c r="X225" s="105" t="s">
        <v>555</v>
      </c>
    </row>
    <row r="226" spans="1:24" ht="18" customHeight="1" x14ac:dyDescent="0.35">
      <c r="A226" t="str">
        <f t="shared" ca="1" si="11"/>
        <v>Marché en cours</v>
      </c>
      <c r="B226" s="570" t="str">
        <f t="shared" si="10"/>
        <v>B</v>
      </c>
      <c r="C226" s="571" t="str" cm="1">
        <f t="array" ref="C226">IF(B226="","",_xlfn.IFS(B226="A","📦 Appro. généraux",B226="H","🛡️ Hygiène &amp; Sécurité",B226="B","🏗️ Bâtiments &amp; Travaux",B226="J","🏗️ Bâtiments &amp; Travaux",B226="R","⚙️ Mécanique &amp; Atelier",B226="N","🧪 Chimie &amp; Biologie",B226="G","🧪 Chimie &amp; Biologie",B226="C","📣 Communication &amp; Culture",B226="D","✈️ Déplacements &amp; Logist.",B226="F","✈️ Déplacements &amp; Logist.",B226="E","📋 Études, Conseils &amp; RH",B226="I","💻 Informatique &amp; Audio.",B226="M","🔬 Instruments scient.",B226="O","🔬 Instruments scient.",B226="P","🔬 Instruments scient.",B226="S","🔬 Instruments scient.",B226="T","🔬 Instruments scient.",B226="U","🔬 Instruments scient.",B226="V","🔬 Instruments scient.",B226="W","🔬 Instruments scient.",B226="K","🐁 Expérimentation",B226="Q","🐁 Expérimentation",B226="L","🏥 Santé &amp; Médical",TRUE,"❓ Inconnu"))</f>
        <v>🏗️ Bâtiments &amp; Travaux</v>
      </c>
      <c r="D226" s="45" t="s">
        <v>806</v>
      </c>
      <c r="E226" s="45" t="s">
        <v>159</v>
      </c>
      <c r="F226" s="45" t="s">
        <v>1815</v>
      </c>
      <c r="G226" s="45" t="s">
        <v>159</v>
      </c>
      <c r="H226" s="45" t="s">
        <v>1815</v>
      </c>
      <c r="I226" s="45" t="s">
        <v>853</v>
      </c>
      <c r="J226" s="45" t="s">
        <v>853</v>
      </c>
      <c r="K226" s="45" t="s">
        <v>853</v>
      </c>
      <c r="L226" s="104">
        <v>45903</v>
      </c>
      <c r="M226" s="104">
        <v>46843</v>
      </c>
      <c r="N226" s="45" t="s">
        <v>1663</v>
      </c>
      <c r="O226" s="45" t="s">
        <v>1644</v>
      </c>
      <c r="P226" s="45" t="s">
        <v>859</v>
      </c>
      <c r="Q226" s="45" t="s">
        <v>1657</v>
      </c>
      <c r="R226" s="45" t="s">
        <v>2034</v>
      </c>
      <c r="S226" s="45" t="s">
        <v>2200</v>
      </c>
      <c r="T226" s="45" t="s">
        <v>54</v>
      </c>
      <c r="U226" s="186" t="s">
        <v>2562</v>
      </c>
      <c r="V226" s="45" t="s">
        <v>1103</v>
      </c>
      <c r="W226" s="45" t="s">
        <v>200</v>
      </c>
      <c r="X226" s="105" t="s">
        <v>555</v>
      </c>
    </row>
    <row r="227" spans="1:24" ht="18" customHeight="1" x14ac:dyDescent="0.35">
      <c r="A227" t="str">
        <f t="shared" ca="1" si="11"/>
        <v>Marché en cours</v>
      </c>
      <c r="B227" s="570" t="str">
        <f t="shared" si="10"/>
        <v>B</v>
      </c>
      <c r="C227" s="571" t="str" cm="1">
        <f t="array" ref="C227">IF(B227="","",_xlfn.IFS(B227="A","📦 Appro. généraux",B227="H","🛡️ Hygiène &amp; Sécurité",B227="B","🏗️ Bâtiments &amp; Travaux",B227="J","🏗️ Bâtiments &amp; Travaux",B227="R","⚙️ Mécanique &amp; Atelier",B227="N","🧪 Chimie &amp; Biologie",B227="G","🧪 Chimie &amp; Biologie",B227="C","📣 Communication &amp; Culture",B227="D","✈️ Déplacements &amp; Logist.",B227="F","✈️ Déplacements &amp; Logist.",B227="E","📋 Études, Conseils &amp; RH",B227="I","💻 Informatique &amp; Audio.",B227="M","🔬 Instruments scient.",B227="O","🔬 Instruments scient.",B227="P","🔬 Instruments scient.",B227="S","🔬 Instruments scient.",B227="T","🔬 Instruments scient.",B227="U","🔬 Instruments scient.",B227="V","🔬 Instruments scient.",B227="W","🔬 Instruments scient.",B227="K","🐁 Expérimentation",B227="Q","🐁 Expérimentation",B227="L","🏥 Santé &amp; Médical",TRUE,"❓ Inconnu"))</f>
        <v>🏗️ Bâtiments &amp; Travaux</v>
      </c>
      <c r="D227" s="45" t="s">
        <v>806</v>
      </c>
      <c r="E227" s="45" t="s">
        <v>149</v>
      </c>
      <c r="F227" s="45" t="s">
        <v>816</v>
      </c>
      <c r="G227" s="45" t="s">
        <v>149</v>
      </c>
      <c r="H227" s="45" t="s">
        <v>841</v>
      </c>
      <c r="I227" s="45" t="s">
        <v>797</v>
      </c>
      <c r="J227" s="45" t="s">
        <v>798</v>
      </c>
      <c r="K227" s="45" t="s">
        <v>799</v>
      </c>
      <c r="L227" s="104">
        <v>45554</v>
      </c>
      <c r="M227" s="104">
        <v>47028</v>
      </c>
      <c r="N227" s="45" t="s">
        <v>1664</v>
      </c>
      <c r="O227" s="45" t="s">
        <v>1168</v>
      </c>
      <c r="P227" s="45" t="s">
        <v>800</v>
      </c>
      <c r="Q227" s="45" t="s">
        <v>1665</v>
      </c>
      <c r="R227" s="45" t="s">
        <v>2036</v>
      </c>
      <c r="S227" s="45" t="s">
        <v>723</v>
      </c>
      <c r="T227" s="45" t="s">
        <v>54</v>
      </c>
      <c r="U227" s="170" t="s">
        <v>2226</v>
      </c>
      <c r="V227" s="45" t="s">
        <v>869</v>
      </c>
      <c r="W227" s="45" t="s">
        <v>185</v>
      </c>
      <c r="X227" s="105" t="s">
        <v>546</v>
      </c>
    </row>
    <row r="228" spans="1:24" ht="18" customHeight="1" x14ac:dyDescent="0.35">
      <c r="A228" t="str">
        <f t="shared" ca="1" si="11"/>
        <v>Marché en cours</v>
      </c>
      <c r="B228" s="570" t="str">
        <f t="shared" si="10"/>
        <v>B</v>
      </c>
      <c r="C228" s="571" t="str" cm="1">
        <f t="array" ref="C228">IF(B228="","",_xlfn.IFS(B228="A","📦 Appro. généraux",B228="H","🛡️ Hygiène &amp; Sécurité",B228="B","🏗️ Bâtiments &amp; Travaux",B228="J","🏗️ Bâtiments &amp; Travaux",B228="R","⚙️ Mécanique &amp; Atelier",B228="N","🧪 Chimie &amp; Biologie",B228="G","🧪 Chimie &amp; Biologie",B228="C","📣 Communication &amp; Culture",B228="D","✈️ Déplacements &amp; Logist.",B228="F","✈️ Déplacements &amp; Logist.",B228="E","📋 Études, Conseils &amp; RH",B228="I","💻 Informatique &amp; Audio.",B228="M","🔬 Instruments scient.",B228="O","🔬 Instruments scient.",B228="P","🔬 Instruments scient.",B228="S","🔬 Instruments scient.",B228="T","🔬 Instruments scient.",B228="U","🔬 Instruments scient.",B228="V","🔬 Instruments scient.",B228="W","🔬 Instruments scient.",B228="K","🐁 Expérimentation",B228="Q","🐁 Expérimentation",B228="L","🏥 Santé &amp; Médical",TRUE,"❓ Inconnu"))</f>
        <v>🏗️ Bâtiments &amp; Travaux</v>
      </c>
      <c r="D228" s="45" t="s">
        <v>806</v>
      </c>
      <c r="E228" s="45" t="s">
        <v>160</v>
      </c>
      <c r="F228" s="45" t="s">
        <v>978</v>
      </c>
      <c r="G228" s="45" t="s">
        <v>160</v>
      </c>
      <c r="H228" s="45" t="s">
        <v>978</v>
      </c>
      <c r="I228" s="45" t="s">
        <v>797</v>
      </c>
      <c r="J228" s="45" t="s">
        <v>798</v>
      </c>
      <c r="K228" s="45" t="s">
        <v>799</v>
      </c>
      <c r="L228" s="104">
        <v>45946</v>
      </c>
      <c r="M228" s="104">
        <v>47407</v>
      </c>
      <c r="N228" s="45" t="s">
        <v>1666</v>
      </c>
      <c r="O228" s="45" t="s">
        <v>1152</v>
      </c>
      <c r="P228" s="45" t="s">
        <v>800</v>
      </c>
      <c r="Q228" s="45" t="s">
        <v>1667</v>
      </c>
      <c r="R228" s="45" t="s">
        <v>2037</v>
      </c>
      <c r="S228" s="45" t="s">
        <v>2201</v>
      </c>
      <c r="T228" s="45" t="s">
        <v>54</v>
      </c>
      <c r="U228" s="186" t="s">
        <v>2527</v>
      </c>
      <c r="V228" s="45" t="s">
        <v>979</v>
      </c>
      <c r="W228" s="45" t="s">
        <v>178</v>
      </c>
      <c r="X228" s="105" t="s">
        <v>541</v>
      </c>
    </row>
    <row r="229" spans="1:24" ht="18" customHeight="1" x14ac:dyDescent="0.35">
      <c r="A229" t="str">
        <f t="shared" ca="1" si="11"/>
        <v>Marché en cours</v>
      </c>
      <c r="B229" s="570" t="str">
        <f t="shared" si="10"/>
        <v>B</v>
      </c>
      <c r="C229" s="571" t="str" cm="1">
        <f t="array" ref="C229">IF(B229="","",_xlfn.IFS(B229="A","📦 Appro. généraux",B229="H","🛡️ Hygiène &amp; Sécurité",B229="B","🏗️ Bâtiments &amp; Travaux",B229="J","🏗️ Bâtiments &amp; Travaux",B229="R","⚙️ Mécanique &amp; Atelier",B229="N","🧪 Chimie &amp; Biologie",B229="G","🧪 Chimie &amp; Biologie",B229="C","📣 Communication &amp; Culture",B229="D","✈️ Déplacements &amp; Logist.",B229="F","✈️ Déplacements &amp; Logist.",B229="E","📋 Études, Conseils &amp; RH",B229="I","💻 Informatique &amp; Audio.",B229="M","🔬 Instruments scient.",B229="O","🔬 Instruments scient.",B229="P","🔬 Instruments scient.",B229="S","🔬 Instruments scient.",B229="T","🔬 Instruments scient.",B229="U","🔬 Instruments scient.",B229="V","🔬 Instruments scient.",B229="W","🔬 Instruments scient.",B229="K","🐁 Expérimentation",B229="Q","🐁 Expérimentation",B229="L","🏥 Santé &amp; Médical",TRUE,"❓ Inconnu"))</f>
        <v>🏗️ Bâtiments &amp; Travaux</v>
      </c>
      <c r="D229" s="45" t="s">
        <v>806</v>
      </c>
      <c r="E229" s="45" t="s">
        <v>160</v>
      </c>
      <c r="F229" s="45" t="s">
        <v>978</v>
      </c>
      <c r="G229" s="45" t="s">
        <v>160</v>
      </c>
      <c r="H229" s="45" t="s">
        <v>978</v>
      </c>
      <c r="I229" s="45" t="s">
        <v>797</v>
      </c>
      <c r="J229" s="45" t="s">
        <v>798</v>
      </c>
      <c r="K229" s="45" t="s">
        <v>799</v>
      </c>
      <c r="L229" s="104">
        <v>45946</v>
      </c>
      <c r="M229" s="104">
        <v>47407</v>
      </c>
      <c r="N229" s="45" t="s">
        <v>1668</v>
      </c>
      <c r="O229" s="45" t="s">
        <v>1669</v>
      </c>
      <c r="P229" s="45" t="s">
        <v>800</v>
      </c>
      <c r="Q229" s="45" t="s">
        <v>1667</v>
      </c>
      <c r="R229" s="45" t="s">
        <v>2037</v>
      </c>
      <c r="S229" s="45" t="s">
        <v>2201</v>
      </c>
      <c r="T229" s="45" t="s">
        <v>54</v>
      </c>
      <c r="U229" s="186" t="s">
        <v>2527</v>
      </c>
      <c r="V229" s="45" t="s">
        <v>979</v>
      </c>
      <c r="W229" s="45" t="s">
        <v>209</v>
      </c>
      <c r="X229" s="105" t="s">
        <v>562</v>
      </c>
    </row>
    <row r="230" spans="1:24" ht="18" customHeight="1" x14ac:dyDescent="0.35">
      <c r="A230" t="str">
        <f t="shared" ca="1" si="11"/>
        <v>Marché en cours</v>
      </c>
      <c r="B230" s="570" t="str">
        <f t="shared" si="10"/>
        <v>B</v>
      </c>
      <c r="C230" s="571" t="str" cm="1">
        <f t="array" ref="C230">IF(B230="","",_xlfn.IFS(B230="A","📦 Appro. généraux",B230="H","🛡️ Hygiène &amp; Sécurité",B230="B","🏗️ Bâtiments &amp; Travaux",B230="J","🏗️ Bâtiments &amp; Travaux",B230="R","⚙️ Mécanique &amp; Atelier",B230="N","🧪 Chimie &amp; Biologie",B230="G","🧪 Chimie &amp; Biologie",B230="C","📣 Communication &amp; Culture",B230="D","✈️ Déplacements &amp; Logist.",B230="F","✈️ Déplacements &amp; Logist.",B230="E","📋 Études, Conseils &amp; RH",B230="I","💻 Informatique &amp; Audio.",B230="M","🔬 Instruments scient.",B230="O","🔬 Instruments scient.",B230="P","🔬 Instruments scient.",B230="S","🔬 Instruments scient.",B230="T","🔬 Instruments scient.",B230="U","🔬 Instruments scient.",B230="V","🔬 Instruments scient.",B230="W","🔬 Instruments scient.",B230="K","🐁 Expérimentation",B230="Q","🐁 Expérimentation",B230="L","🏥 Santé &amp; Médical",TRUE,"❓ Inconnu"))</f>
        <v>🏗️ Bâtiments &amp; Travaux</v>
      </c>
      <c r="D230" s="45" t="s">
        <v>806</v>
      </c>
      <c r="E230" s="45" t="s">
        <v>161</v>
      </c>
      <c r="F230" s="45" t="s">
        <v>824</v>
      </c>
      <c r="G230" s="45" t="s">
        <v>161</v>
      </c>
      <c r="H230" s="45" t="s">
        <v>842</v>
      </c>
      <c r="I230" s="45" t="s">
        <v>797</v>
      </c>
      <c r="J230" s="45" t="s">
        <v>798</v>
      </c>
      <c r="K230" s="45" t="s">
        <v>858</v>
      </c>
      <c r="L230" s="104">
        <v>45952</v>
      </c>
      <c r="M230" s="104">
        <v>47412</v>
      </c>
      <c r="N230" s="45" t="s">
        <v>1670</v>
      </c>
      <c r="O230" s="45" t="s">
        <v>1254</v>
      </c>
      <c r="P230" s="45" t="s">
        <v>859</v>
      </c>
      <c r="Q230" s="45" t="s">
        <v>1387</v>
      </c>
      <c r="R230" s="45" t="s">
        <v>1972</v>
      </c>
      <c r="S230" s="45" t="s">
        <v>703</v>
      </c>
      <c r="T230" s="45" t="s">
        <v>54</v>
      </c>
      <c r="U230" s="170" t="s">
        <v>1872</v>
      </c>
      <c r="V230" s="45" t="s">
        <v>875</v>
      </c>
      <c r="W230" s="45" t="s">
        <v>201</v>
      </c>
      <c r="X230" s="105" t="s">
        <v>556</v>
      </c>
    </row>
    <row r="231" spans="1:24" ht="18" customHeight="1" x14ac:dyDescent="0.35">
      <c r="A231" t="str">
        <f t="shared" ca="1" si="11"/>
        <v>Marché en cours</v>
      </c>
      <c r="B231" s="570" t="str">
        <f t="shared" si="10"/>
        <v>B</v>
      </c>
      <c r="C231" s="571" t="str" cm="1">
        <f t="array" ref="C231">IF(B231="","",_xlfn.IFS(B231="A","📦 Appro. généraux",B231="H","🛡️ Hygiène &amp; Sécurité",B231="B","🏗️ Bâtiments &amp; Travaux",B231="J","🏗️ Bâtiments &amp; Travaux",B231="R","⚙️ Mécanique &amp; Atelier",B231="N","🧪 Chimie &amp; Biologie",B231="G","🧪 Chimie &amp; Biologie",B231="C","📣 Communication &amp; Culture",B231="D","✈️ Déplacements &amp; Logist.",B231="F","✈️ Déplacements &amp; Logist.",B231="E","📋 Études, Conseils &amp; RH",B231="I","💻 Informatique &amp; Audio.",B231="M","🔬 Instruments scient.",B231="O","🔬 Instruments scient.",B231="P","🔬 Instruments scient.",B231="S","🔬 Instruments scient.",B231="T","🔬 Instruments scient.",B231="U","🔬 Instruments scient.",B231="V","🔬 Instruments scient.",B231="W","🔬 Instruments scient.",B231="K","🐁 Expérimentation",B231="Q","🐁 Expérimentation",B231="L","🏥 Santé &amp; Médical",TRUE,"❓ Inconnu"))</f>
        <v>🏗️ Bâtiments &amp; Travaux</v>
      </c>
      <c r="D231" s="45" t="s">
        <v>806</v>
      </c>
      <c r="E231" s="45" t="s">
        <v>162</v>
      </c>
      <c r="F231" s="45" t="s">
        <v>824</v>
      </c>
      <c r="G231" s="45" t="s">
        <v>162</v>
      </c>
      <c r="H231" s="45" t="s">
        <v>843</v>
      </c>
      <c r="I231" s="45" t="s">
        <v>797</v>
      </c>
      <c r="J231" s="45" t="s">
        <v>798</v>
      </c>
      <c r="K231" s="45" t="s">
        <v>858</v>
      </c>
      <c r="L231" s="104">
        <v>45952</v>
      </c>
      <c r="M231" s="104">
        <v>47412</v>
      </c>
      <c r="N231" s="45" t="s">
        <v>1671</v>
      </c>
      <c r="O231" s="45" t="s">
        <v>1171</v>
      </c>
      <c r="P231" s="45" t="s">
        <v>859</v>
      </c>
      <c r="Q231" s="45" t="s">
        <v>1408</v>
      </c>
      <c r="R231" s="45" t="s">
        <v>1976</v>
      </c>
      <c r="S231" s="45" t="s">
        <v>707</v>
      </c>
      <c r="T231" s="45" t="s">
        <v>54</v>
      </c>
      <c r="U231" s="170" t="s">
        <v>1872</v>
      </c>
      <c r="V231" s="45" t="s">
        <v>875</v>
      </c>
      <c r="W231" s="45" t="s">
        <v>205</v>
      </c>
      <c r="X231" s="105" t="s">
        <v>559</v>
      </c>
    </row>
    <row r="232" spans="1:24" ht="18" customHeight="1" x14ac:dyDescent="0.35">
      <c r="A232" t="str">
        <f t="shared" ca="1" si="11"/>
        <v>Marché en cours</v>
      </c>
      <c r="B232" s="570" t="str">
        <f t="shared" si="10"/>
        <v>B</v>
      </c>
      <c r="C232" s="571" t="str" cm="1">
        <f t="array" ref="C232">IF(B232="","",_xlfn.IFS(B232="A","📦 Appro. généraux",B232="H","🛡️ Hygiène &amp; Sécurité",B232="B","🏗️ Bâtiments &amp; Travaux",B232="J","🏗️ Bâtiments &amp; Travaux",B232="R","⚙️ Mécanique &amp; Atelier",B232="N","🧪 Chimie &amp; Biologie",B232="G","🧪 Chimie &amp; Biologie",B232="C","📣 Communication &amp; Culture",B232="D","✈️ Déplacements &amp; Logist.",B232="F","✈️ Déplacements &amp; Logist.",B232="E","📋 Études, Conseils &amp; RH",B232="I","💻 Informatique &amp; Audio.",B232="M","🔬 Instruments scient.",B232="O","🔬 Instruments scient.",B232="P","🔬 Instruments scient.",B232="S","🔬 Instruments scient.",B232="T","🔬 Instruments scient.",B232="U","🔬 Instruments scient.",B232="V","🔬 Instruments scient.",B232="W","🔬 Instruments scient.",B232="K","🐁 Expérimentation",B232="Q","🐁 Expérimentation",B232="L","🏥 Santé &amp; Médical",TRUE,"❓ Inconnu"))</f>
        <v>🏗️ Bâtiments &amp; Travaux</v>
      </c>
      <c r="D232" s="45" t="s">
        <v>806</v>
      </c>
      <c r="E232" s="45" t="s">
        <v>163</v>
      </c>
      <c r="F232" s="45" t="s">
        <v>824</v>
      </c>
      <c r="G232" s="45" t="s">
        <v>163</v>
      </c>
      <c r="H232" s="45" t="s">
        <v>844</v>
      </c>
      <c r="I232" s="45" t="s">
        <v>797</v>
      </c>
      <c r="J232" s="45" t="s">
        <v>798</v>
      </c>
      <c r="K232" s="45" t="s">
        <v>858</v>
      </c>
      <c r="L232" s="104">
        <v>45952</v>
      </c>
      <c r="M232" s="104">
        <v>47412</v>
      </c>
      <c r="N232" s="45" t="s">
        <v>1672</v>
      </c>
      <c r="O232" s="45" t="s">
        <v>1238</v>
      </c>
      <c r="P232" s="45" t="s">
        <v>859</v>
      </c>
      <c r="Q232" s="45" t="s">
        <v>1399</v>
      </c>
      <c r="R232" s="45" t="s">
        <v>1974</v>
      </c>
      <c r="S232" s="45" t="s">
        <v>705</v>
      </c>
      <c r="T232" s="45" t="s">
        <v>54</v>
      </c>
      <c r="U232" s="170" t="s">
        <v>1872</v>
      </c>
      <c r="V232" s="45" t="s">
        <v>875</v>
      </c>
      <c r="W232" s="45" t="s">
        <v>204</v>
      </c>
      <c r="X232" s="105" t="s">
        <v>544</v>
      </c>
    </row>
    <row r="233" spans="1:24" ht="18" customHeight="1" x14ac:dyDescent="0.35">
      <c r="A233" t="str">
        <f t="shared" ca="1" si="11"/>
        <v>Marché en cours</v>
      </c>
      <c r="B233" s="570" t="str">
        <f t="shared" si="10"/>
        <v>B</v>
      </c>
      <c r="C233" s="571" t="str" cm="1">
        <f t="array" ref="C233">IF(B233="","",_xlfn.IFS(B233="A","📦 Appro. généraux",B233="H","🛡️ Hygiène &amp; Sécurité",B233="B","🏗️ Bâtiments &amp; Travaux",B233="J","🏗️ Bâtiments &amp; Travaux",B233="R","⚙️ Mécanique &amp; Atelier",B233="N","🧪 Chimie &amp; Biologie",B233="G","🧪 Chimie &amp; Biologie",B233="C","📣 Communication &amp; Culture",B233="D","✈️ Déplacements &amp; Logist.",B233="F","✈️ Déplacements &amp; Logist.",B233="E","📋 Études, Conseils &amp; RH",B233="I","💻 Informatique &amp; Audio.",B233="M","🔬 Instruments scient.",B233="O","🔬 Instruments scient.",B233="P","🔬 Instruments scient.",B233="S","🔬 Instruments scient.",B233="T","🔬 Instruments scient.",B233="U","🔬 Instruments scient.",B233="V","🔬 Instruments scient.",B233="W","🔬 Instruments scient.",B233="K","🐁 Expérimentation",B233="Q","🐁 Expérimentation",B233="L","🏥 Santé &amp; Médical",TRUE,"❓ Inconnu"))</f>
        <v>🏗️ Bâtiments &amp; Travaux</v>
      </c>
      <c r="D233" s="45" t="s">
        <v>806</v>
      </c>
      <c r="E233" s="45" t="s">
        <v>164</v>
      </c>
      <c r="F233" s="45" t="s">
        <v>824</v>
      </c>
      <c r="G233" s="45" t="s">
        <v>164</v>
      </c>
      <c r="H233" s="45" t="s">
        <v>845</v>
      </c>
      <c r="I233" s="45" t="s">
        <v>797</v>
      </c>
      <c r="J233" s="45" t="s">
        <v>798</v>
      </c>
      <c r="K233" s="45" t="s">
        <v>858</v>
      </c>
      <c r="L233" s="104">
        <v>45952</v>
      </c>
      <c r="M233" s="104">
        <v>47412</v>
      </c>
      <c r="N233" s="45" t="s">
        <v>1673</v>
      </c>
      <c r="O233" s="45" t="s">
        <v>1238</v>
      </c>
      <c r="P233" s="45" t="s">
        <v>859</v>
      </c>
      <c r="Q233" s="45" t="s">
        <v>1674</v>
      </c>
      <c r="R233" s="45" t="s">
        <v>2038</v>
      </c>
      <c r="S233" s="45" t="s">
        <v>730</v>
      </c>
      <c r="T233" s="45" t="s">
        <v>54</v>
      </c>
      <c r="U233" s="170" t="s">
        <v>1872</v>
      </c>
      <c r="V233" s="45" t="s">
        <v>875</v>
      </c>
      <c r="W233" s="45" t="s">
        <v>203</v>
      </c>
      <c r="X233" s="105" t="s">
        <v>558</v>
      </c>
    </row>
    <row r="234" spans="1:24" ht="18" customHeight="1" x14ac:dyDescent="0.35">
      <c r="A234" t="str">
        <f t="shared" ca="1" si="11"/>
        <v>Marché en cours</v>
      </c>
      <c r="B234" s="570" t="str">
        <f t="shared" si="10"/>
        <v>B</v>
      </c>
      <c r="C234" s="571" t="str" cm="1">
        <f t="array" ref="C234">IF(B234="","",_xlfn.IFS(B234="A","📦 Appro. généraux",B234="H","🛡️ Hygiène &amp; Sécurité",B234="B","🏗️ Bâtiments &amp; Travaux",B234="J","🏗️ Bâtiments &amp; Travaux",B234="R","⚙️ Mécanique &amp; Atelier",B234="N","🧪 Chimie &amp; Biologie",B234="G","🧪 Chimie &amp; Biologie",B234="C","📣 Communication &amp; Culture",B234="D","✈️ Déplacements &amp; Logist.",B234="F","✈️ Déplacements &amp; Logist.",B234="E","📋 Études, Conseils &amp; RH",B234="I","💻 Informatique &amp; Audio.",B234="M","🔬 Instruments scient.",B234="O","🔬 Instruments scient.",B234="P","🔬 Instruments scient.",B234="S","🔬 Instruments scient.",B234="T","🔬 Instruments scient.",B234="U","🔬 Instruments scient.",B234="V","🔬 Instruments scient.",B234="W","🔬 Instruments scient.",B234="K","🐁 Expérimentation",B234="Q","🐁 Expérimentation",B234="L","🏥 Santé &amp; Médical",TRUE,"❓ Inconnu"))</f>
        <v>🏗️ Bâtiments &amp; Travaux</v>
      </c>
      <c r="D234" s="45" t="s">
        <v>806</v>
      </c>
      <c r="E234" s="45" t="s">
        <v>165</v>
      </c>
      <c r="F234" s="45" t="s">
        <v>824</v>
      </c>
      <c r="G234" s="45" t="s">
        <v>165</v>
      </c>
      <c r="H234" s="45" t="s">
        <v>846</v>
      </c>
      <c r="I234" s="45" t="s">
        <v>797</v>
      </c>
      <c r="J234" s="45" t="s">
        <v>798</v>
      </c>
      <c r="K234" s="45" t="s">
        <v>858</v>
      </c>
      <c r="L234" s="104">
        <v>45952</v>
      </c>
      <c r="M234" s="104">
        <v>47412</v>
      </c>
      <c r="N234" s="45" t="s">
        <v>1675</v>
      </c>
      <c r="O234" s="45" t="s">
        <v>1254</v>
      </c>
      <c r="P234" s="45" t="s">
        <v>859</v>
      </c>
      <c r="Q234" s="45" t="s">
        <v>1676</v>
      </c>
      <c r="R234" s="45" t="s">
        <v>2039</v>
      </c>
      <c r="S234" s="45" t="s">
        <v>2202</v>
      </c>
      <c r="T234" s="45" t="s">
        <v>54</v>
      </c>
      <c r="U234" s="170" t="s">
        <v>1872</v>
      </c>
      <c r="V234" s="45" t="s">
        <v>875</v>
      </c>
      <c r="W234" s="45" t="s">
        <v>204</v>
      </c>
      <c r="X234" s="105" t="s">
        <v>544</v>
      </c>
    </row>
    <row r="235" spans="1:24" ht="18" customHeight="1" x14ac:dyDescent="0.35">
      <c r="A235" t="str">
        <f t="shared" ca="1" si="11"/>
        <v>Marché en cours</v>
      </c>
      <c r="B235" s="570" t="str">
        <f t="shared" si="10"/>
        <v>B</v>
      </c>
      <c r="C235" s="571" t="str" cm="1">
        <f t="array" ref="C235">IF(B235="","",_xlfn.IFS(B235="A","📦 Appro. généraux",B235="H","🛡️ Hygiène &amp; Sécurité",B235="B","🏗️ Bâtiments &amp; Travaux",B235="J","🏗️ Bâtiments &amp; Travaux",B235="R","⚙️ Mécanique &amp; Atelier",B235="N","🧪 Chimie &amp; Biologie",B235="G","🧪 Chimie &amp; Biologie",B235="C","📣 Communication &amp; Culture",B235="D","✈️ Déplacements &amp; Logist.",B235="F","✈️ Déplacements &amp; Logist.",B235="E","📋 Études, Conseils &amp; RH",B235="I","💻 Informatique &amp; Audio.",B235="M","🔬 Instruments scient.",B235="O","🔬 Instruments scient.",B235="P","🔬 Instruments scient.",B235="S","🔬 Instruments scient.",B235="T","🔬 Instruments scient.",B235="U","🔬 Instruments scient.",B235="V","🔬 Instruments scient.",B235="W","🔬 Instruments scient.",B235="K","🐁 Expérimentation",B235="Q","🐁 Expérimentation",B235="L","🏥 Santé &amp; Médical",TRUE,"❓ Inconnu"))</f>
        <v>🏗️ Bâtiments &amp; Travaux</v>
      </c>
      <c r="D235" s="45" t="s">
        <v>806</v>
      </c>
      <c r="E235" s="45" t="s">
        <v>166</v>
      </c>
      <c r="F235" s="45" t="s">
        <v>824</v>
      </c>
      <c r="G235" s="45" t="s">
        <v>166</v>
      </c>
      <c r="H235" s="45" t="s">
        <v>847</v>
      </c>
      <c r="I235" s="45" t="s">
        <v>797</v>
      </c>
      <c r="J235" s="45" t="s">
        <v>798</v>
      </c>
      <c r="K235" s="45" t="s">
        <v>858</v>
      </c>
      <c r="L235" s="104">
        <v>45952</v>
      </c>
      <c r="M235" s="104">
        <v>47412</v>
      </c>
      <c r="N235" s="45" t="s">
        <v>1677</v>
      </c>
      <c r="O235" s="45" t="s">
        <v>1238</v>
      </c>
      <c r="P235" s="45" t="s">
        <v>859</v>
      </c>
      <c r="Q235" s="45" t="s">
        <v>1678</v>
      </c>
      <c r="R235" s="45" t="s">
        <v>2040</v>
      </c>
      <c r="S235" s="45" t="s">
        <v>731</v>
      </c>
      <c r="T235" s="45" t="s">
        <v>54</v>
      </c>
      <c r="U235" s="170" t="s">
        <v>1872</v>
      </c>
      <c r="V235" s="45" t="s">
        <v>875</v>
      </c>
      <c r="W235" s="45" t="s">
        <v>202</v>
      </c>
      <c r="X235" s="105" t="s">
        <v>557</v>
      </c>
    </row>
    <row r="236" spans="1:24" ht="18" customHeight="1" x14ac:dyDescent="0.35">
      <c r="A236" t="str">
        <f t="shared" ca="1" si="11"/>
        <v>Marché en cours</v>
      </c>
      <c r="B236" s="570" t="str">
        <f t="shared" si="10"/>
        <v>B</v>
      </c>
      <c r="C236" s="571" t="str" cm="1">
        <f t="array" ref="C236">IF(B236="","",_xlfn.IFS(B236="A","📦 Appro. généraux",B236="H","🛡️ Hygiène &amp; Sécurité",B236="B","🏗️ Bâtiments &amp; Travaux",B236="J","🏗️ Bâtiments &amp; Travaux",B236="R","⚙️ Mécanique &amp; Atelier",B236="N","🧪 Chimie &amp; Biologie",B236="G","🧪 Chimie &amp; Biologie",B236="C","📣 Communication &amp; Culture",B236="D","✈️ Déplacements &amp; Logist.",B236="F","✈️ Déplacements &amp; Logist.",B236="E","📋 Études, Conseils &amp; RH",B236="I","💻 Informatique &amp; Audio.",B236="M","🔬 Instruments scient.",B236="O","🔬 Instruments scient.",B236="P","🔬 Instruments scient.",B236="S","🔬 Instruments scient.",B236="T","🔬 Instruments scient.",B236="U","🔬 Instruments scient.",B236="V","🔬 Instruments scient.",B236="W","🔬 Instruments scient.",B236="K","🐁 Expérimentation",B236="Q","🐁 Expérimentation",B236="L","🏥 Santé &amp; Médical",TRUE,"❓ Inconnu"))</f>
        <v>🏗️ Bâtiments &amp; Travaux</v>
      </c>
      <c r="D236" s="45" t="s">
        <v>806</v>
      </c>
      <c r="E236" s="45" t="s">
        <v>167</v>
      </c>
      <c r="F236" s="45" t="s">
        <v>824</v>
      </c>
      <c r="G236" s="45" t="s">
        <v>167</v>
      </c>
      <c r="H236" s="45" t="s">
        <v>848</v>
      </c>
      <c r="I236" s="45" t="s">
        <v>797</v>
      </c>
      <c r="J236" s="45" t="s">
        <v>798</v>
      </c>
      <c r="K236" s="45" t="s">
        <v>858</v>
      </c>
      <c r="L236" s="104">
        <v>45952</v>
      </c>
      <c r="M236" s="104">
        <v>47412</v>
      </c>
      <c r="N236" s="45" t="s">
        <v>1679</v>
      </c>
      <c r="O236" s="45" t="s">
        <v>1183</v>
      </c>
      <c r="P236" s="45" t="s">
        <v>859</v>
      </c>
      <c r="Q236" s="45" t="s">
        <v>1634</v>
      </c>
      <c r="R236" s="45" t="s">
        <v>2028</v>
      </c>
      <c r="S236" s="45" t="s">
        <v>725</v>
      </c>
      <c r="T236" s="45" t="s">
        <v>54</v>
      </c>
      <c r="U236" s="170" t="s">
        <v>1872</v>
      </c>
      <c r="V236" s="45" t="s">
        <v>875</v>
      </c>
      <c r="W236" s="45" t="s">
        <v>207</v>
      </c>
      <c r="X236" s="105" t="s">
        <v>560</v>
      </c>
    </row>
    <row r="237" spans="1:24" ht="18" customHeight="1" x14ac:dyDescent="0.35">
      <c r="A237" t="str">
        <f t="shared" ca="1" si="11"/>
        <v>Marché en cours</v>
      </c>
      <c r="B237" s="570" t="str">
        <f t="shared" si="10"/>
        <v>B</v>
      </c>
      <c r="C237" s="571" t="str" cm="1">
        <f t="array" ref="C237">IF(B237="","",_xlfn.IFS(B237="A","📦 Appro. généraux",B237="H","🛡️ Hygiène &amp; Sécurité",B237="B","🏗️ Bâtiments &amp; Travaux",B237="J","🏗️ Bâtiments &amp; Travaux",B237="R","⚙️ Mécanique &amp; Atelier",B237="N","🧪 Chimie &amp; Biologie",B237="G","🧪 Chimie &amp; Biologie",B237="C","📣 Communication &amp; Culture",B237="D","✈️ Déplacements &amp; Logist.",B237="F","✈️ Déplacements &amp; Logist.",B237="E","📋 Études, Conseils &amp; RH",B237="I","💻 Informatique &amp; Audio.",B237="M","🔬 Instruments scient.",B237="O","🔬 Instruments scient.",B237="P","🔬 Instruments scient.",B237="S","🔬 Instruments scient.",B237="T","🔬 Instruments scient.",B237="U","🔬 Instruments scient.",B237="V","🔬 Instruments scient.",B237="W","🔬 Instruments scient.",B237="K","🐁 Expérimentation",B237="Q","🐁 Expérimentation",B237="L","🏥 Santé &amp; Médical",TRUE,"❓ Inconnu"))</f>
        <v>🏗️ Bâtiments &amp; Travaux</v>
      </c>
      <c r="D237" s="45" t="s">
        <v>806</v>
      </c>
      <c r="E237" s="45" t="s">
        <v>167</v>
      </c>
      <c r="F237" s="45" t="s">
        <v>824</v>
      </c>
      <c r="G237" s="45" t="s">
        <v>167</v>
      </c>
      <c r="H237" s="45" t="s">
        <v>848</v>
      </c>
      <c r="I237" s="45" t="s">
        <v>797</v>
      </c>
      <c r="J237" s="45" t="s">
        <v>798</v>
      </c>
      <c r="K237" s="45" t="s">
        <v>858</v>
      </c>
      <c r="L237" s="104">
        <v>45952</v>
      </c>
      <c r="M237" s="104">
        <v>47412</v>
      </c>
      <c r="N237" s="45" t="s">
        <v>1680</v>
      </c>
      <c r="O237" s="45" t="s">
        <v>1644</v>
      </c>
      <c r="P237" s="45" t="s">
        <v>859</v>
      </c>
      <c r="Q237" s="45" t="s">
        <v>1403</v>
      </c>
      <c r="R237" s="45" t="s">
        <v>1975</v>
      </c>
      <c r="S237" s="45" t="s">
        <v>706</v>
      </c>
      <c r="T237" s="45" t="s">
        <v>54</v>
      </c>
      <c r="U237" s="170" t="s">
        <v>1872</v>
      </c>
      <c r="V237" s="45" t="s">
        <v>875</v>
      </c>
      <c r="W237" s="45" t="s">
        <v>207</v>
      </c>
      <c r="X237" s="105" t="s">
        <v>560</v>
      </c>
    </row>
    <row r="238" spans="1:24" ht="18" customHeight="1" x14ac:dyDescent="0.35">
      <c r="A238" t="str">
        <f t="shared" ca="1" si="11"/>
        <v>Marché en cours</v>
      </c>
      <c r="B238" s="570" t="str">
        <f t="shared" si="10"/>
        <v>B</v>
      </c>
      <c r="C238" s="571" t="str" cm="1">
        <f t="array" ref="C238">IF(B238="","",_xlfn.IFS(B238="A","📦 Appro. généraux",B238="H","🛡️ Hygiène &amp; Sécurité",B238="B","🏗️ Bâtiments &amp; Travaux",B238="J","🏗️ Bâtiments &amp; Travaux",B238="R","⚙️ Mécanique &amp; Atelier",B238="N","🧪 Chimie &amp; Biologie",B238="G","🧪 Chimie &amp; Biologie",B238="C","📣 Communication &amp; Culture",B238="D","✈️ Déplacements &amp; Logist.",B238="F","✈️ Déplacements &amp; Logist.",B238="E","📋 Études, Conseils &amp; RH",B238="I","💻 Informatique &amp; Audio.",B238="M","🔬 Instruments scient.",B238="O","🔬 Instruments scient.",B238="P","🔬 Instruments scient.",B238="S","🔬 Instruments scient.",B238="T","🔬 Instruments scient.",B238="U","🔬 Instruments scient.",B238="V","🔬 Instruments scient.",B238="W","🔬 Instruments scient.",B238="K","🐁 Expérimentation",B238="Q","🐁 Expérimentation",B238="L","🏥 Santé &amp; Médical",TRUE,"❓ Inconnu"))</f>
        <v>🏗️ Bâtiments &amp; Travaux</v>
      </c>
      <c r="D238" s="45" t="s">
        <v>806</v>
      </c>
      <c r="E238" s="45" t="s">
        <v>162</v>
      </c>
      <c r="F238" s="45" t="s">
        <v>824</v>
      </c>
      <c r="G238" s="45" t="s">
        <v>162</v>
      </c>
      <c r="H238" s="45" t="s">
        <v>843</v>
      </c>
      <c r="I238" s="45" t="s">
        <v>797</v>
      </c>
      <c r="J238" s="45" t="s">
        <v>798</v>
      </c>
      <c r="K238" s="45" t="s">
        <v>858</v>
      </c>
      <c r="L238" s="104">
        <v>45952</v>
      </c>
      <c r="M238" s="104">
        <v>47412</v>
      </c>
      <c r="N238" s="45" t="s">
        <v>1681</v>
      </c>
      <c r="O238" s="45" t="s">
        <v>1171</v>
      </c>
      <c r="P238" s="45" t="s">
        <v>859</v>
      </c>
      <c r="Q238" s="45" t="s">
        <v>1682</v>
      </c>
      <c r="R238" s="45" t="s">
        <v>2041</v>
      </c>
      <c r="S238" s="45" t="s">
        <v>732</v>
      </c>
      <c r="T238" s="45" t="s">
        <v>54</v>
      </c>
      <c r="U238" s="170" t="s">
        <v>1872</v>
      </c>
      <c r="V238" s="45" t="s">
        <v>875</v>
      </c>
      <c r="W238" s="45" t="s">
        <v>205</v>
      </c>
      <c r="X238" s="105" t="s">
        <v>559</v>
      </c>
    </row>
    <row r="239" spans="1:24" ht="18" customHeight="1" x14ac:dyDescent="0.35">
      <c r="A239" t="str">
        <f t="shared" ca="1" si="11"/>
        <v>Marché en cours</v>
      </c>
      <c r="B239" s="570" t="str">
        <f t="shared" si="10"/>
        <v>B</v>
      </c>
      <c r="C239" s="571" t="str" cm="1">
        <f t="array" ref="C239">IF(B239="","",_xlfn.IFS(B239="A","📦 Appro. généraux",B239="H","🛡️ Hygiène &amp; Sécurité",B239="B","🏗️ Bâtiments &amp; Travaux",B239="J","🏗️ Bâtiments &amp; Travaux",B239="R","⚙️ Mécanique &amp; Atelier",B239="N","🧪 Chimie &amp; Biologie",B239="G","🧪 Chimie &amp; Biologie",B239="C","📣 Communication &amp; Culture",B239="D","✈️ Déplacements &amp; Logist.",B239="F","✈️ Déplacements &amp; Logist.",B239="E","📋 Études, Conseils &amp; RH",B239="I","💻 Informatique &amp; Audio.",B239="M","🔬 Instruments scient.",B239="O","🔬 Instruments scient.",B239="P","🔬 Instruments scient.",B239="S","🔬 Instruments scient.",B239="T","🔬 Instruments scient.",B239="U","🔬 Instruments scient.",B239="V","🔬 Instruments scient.",B239="W","🔬 Instruments scient.",B239="K","🐁 Expérimentation",B239="Q","🐁 Expérimentation",B239="L","🏥 Santé &amp; Médical",TRUE,"❓ Inconnu"))</f>
        <v>🏗️ Bâtiments &amp; Travaux</v>
      </c>
      <c r="D239" s="45" t="s">
        <v>806</v>
      </c>
      <c r="E239" s="45" t="s">
        <v>162</v>
      </c>
      <c r="F239" s="45" t="s">
        <v>824</v>
      </c>
      <c r="G239" s="45" t="s">
        <v>162</v>
      </c>
      <c r="H239" s="45" t="s">
        <v>843</v>
      </c>
      <c r="I239" s="45" t="s">
        <v>797</v>
      </c>
      <c r="J239" s="45" t="s">
        <v>798</v>
      </c>
      <c r="K239" s="45" t="s">
        <v>858</v>
      </c>
      <c r="L239" s="104">
        <v>45952</v>
      </c>
      <c r="M239" s="104">
        <v>47412</v>
      </c>
      <c r="N239" s="45" t="s">
        <v>1683</v>
      </c>
      <c r="O239" s="45" t="s">
        <v>1171</v>
      </c>
      <c r="P239" s="45" t="s">
        <v>859</v>
      </c>
      <c r="Q239" s="45" t="s">
        <v>1413</v>
      </c>
      <c r="R239" s="45" t="s">
        <v>1977</v>
      </c>
      <c r="S239" s="45" t="s">
        <v>708</v>
      </c>
      <c r="T239" s="45" t="s">
        <v>54</v>
      </c>
      <c r="U239" s="170" t="s">
        <v>1872</v>
      </c>
      <c r="V239" s="45" t="s">
        <v>875</v>
      </c>
      <c r="W239" s="45" t="s">
        <v>205</v>
      </c>
      <c r="X239" s="105" t="s">
        <v>559</v>
      </c>
    </row>
    <row r="240" spans="1:24" ht="18" customHeight="1" x14ac:dyDescent="0.35">
      <c r="A240" t="str">
        <f t="shared" ca="1" si="11"/>
        <v>Marché en cours</v>
      </c>
      <c r="B240" s="570" t="str">
        <f t="shared" si="10"/>
        <v>B</v>
      </c>
      <c r="C240" s="571" t="str" cm="1">
        <f t="array" ref="C240">IF(B240="","",_xlfn.IFS(B240="A","📦 Appro. généraux",B240="H","🛡️ Hygiène &amp; Sécurité",B240="B","🏗️ Bâtiments &amp; Travaux",B240="J","🏗️ Bâtiments &amp; Travaux",B240="R","⚙️ Mécanique &amp; Atelier",B240="N","🧪 Chimie &amp; Biologie",B240="G","🧪 Chimie &amp; Biologie",B240="C","📣 Communication &amp; Culture",B240="D","✈️ Déplacements &amp; Logist.",B240="F","✈️ Déplacements &amp; Logist.",B240="E","📋 Études, Conseils &amp; RH",B240="I","💻 Informatique &amp; Audio.",B240="M","🔬 Instruments scient.",B240="O","🔬 Instruments scient.",B240="P","🔬 Instruments scient.",B240="S","🔬 Instruments scient.",B240="T","🔬 Instruments scient.",B240="U","🔬 Instruments scient.",B240="V","🔬 Instruments scient.",B240="W","🔬 Instruments scient.",B240="K","🐁 Expérimentation",B240="Q","🐁 Expérimentation",B240="L","🏥 Santé &amp; Médical",TRUE,"❓ Inconnu"))</f>
        <v>🏗️ Bâtiments &amp; Travaux</v>
      </c>
      <c r="D240" s="45" t="s">
        <v>806</v>
      </c>
      <c r="E240" s="45" t="s">
        <v>168</v>
      </c>
      <c r="F240" s="45" t="s">
        <v>824</v>
      </c>
      <c r="G240" s="45" t="s">
        <v>168</v>
      </c>
      <c r="H240" s="45" t="s">
        <v>849</v>
      </c>
      <c r="I240" s="45" t="s">
        <v>797</v>
      </c>
      <c r="J240" s="45" t="s">
        <v>798</v>
      </c>
      <c r="K240" s="45" t="s">
        <v>858</v>
      </c>
      <c r="L240" s="104">
        <v>45952</v>
      </c>
      <c r="M240" s="104">
        <v>47412</v>
      </c>
      <c r="N240" s="45" t="s">
        <v>1684</v>
      </c>
      <c r="O240" s="45" t="s">
        <v>1315</v>
      </c>
      <c r="P240" s="45" t="s">
        <v>859</v>
      </c>
      <c r="Q240" s="45" t="s">
        <v>1403</v>
      </c>
      <c r="R240" s="45" t="s">
        <v>1975</v>
      </c>
      <c r="S240" s="45" t="s">
        <v>706</v>
      </c>
      <c r="T240" s="45" t="s">
        <v>54</v>
      </c>
      <c r="U240" s="170" t="s">
        <v>1872</v>
      </c>
      <c r="V240" s="45" t="s">
        <v>875</v>
      </c>
      <c r="W240" s="45" t="s">
        <v>193</v>
      </c>
      <c r="X240" s="105" t="s">
        <v>552</v>
      </c>
    </row>
    <row r="241" spans="1:24" ht="18" customHeight="1" x14ac:dyDescent="0.35">
      <c r="A241" t="str">
        <f t="shared" ca="1" si="11"/>
        <v>Marché en cours</v>
      </c>
      <c r="B241" s="570" t="str">
        <f t="shared" si="10"/>
        <v>B</v>
      </c>
      <c r="C241" s="571" t="str" cm="1">
        <f t="array" ref="C241">IF(B241="","",_xlfn.IFS(B241="A","📦 Appro. généraux",B241="H","🛡️ Hygiène &amp; Sécurité",B241="B","🏗️ Bâtiments &amp; Travaux",B241="J","🏗️ Bâtiments &amp; Travaux",B241="R","⚙️ Mécanique &amp; Atelier",B241="N","🧪 Chimie &amp; Biologie",B241="G","🧪 Chimie &amp; Biologie",B241="C","📣 Communication &amp; Culture",B241="D","✈️ Déplacements &amp; Logist.",B241="F","✈️ Déplacements &amp; Logist.",B241="E","📋 Études, Conseils &amp; RH",B241="I","💻 Informatique &amp; Audio.",B241="M","🔬 Instruments scient.",B241="O","🔬 Instruments scient.",B241="P","🔬 Instruments scient.",B241="S","🔬 Instruments scient.",B241="T","🔬 Instruments scient.",B241="U","🔬 Instruments scient.",B241="V","🔬 Instruments scient.",B241="W","🔬 Instruments scient.",B241="K","🐁 Expérimentation",B241="Q","🐁 Expérimentation",B241="L","🏥 Santé &amp; Médical",TRUE,"❓ Inconnu"))</f>
        <v>🏗️ Bâtiments &amp; Travaux</v>
      </c>
      <c r="D241" s="45" t="s">
        <v>806</v>
      </c>
      <c r="E241" s="45" t="s">
        <v>169</v>
      </c>
      <c r="F241" s="45" t="s">
        <v>824</v>
      </c>
      <c r="G241" s="45" t="s">
        <v>169</v>
      </c>
      <c r="H241" s="45" t="s">
        <v>850</v>
      </c>
      <c r="I241" s="45" t="s">
        <v>1095</v>
      </c>
      <c r="J241" s="45" t="s">
        <v>798</v>
      </c>
      <c r="K241" s="45" t="s">
        <v>799</v>
      </c>
      <c r="L241" s="104">
        <v>45952</v>
      </c>
      <c r="M241" s="104">
        <v>47412</v>
      </c>
      <c r="N241" s="45" t="s">
        <v>1685</v>
      </c>
      <c r="O241" s="45" t="s">
        <v>1171</v>
      </c>
      <c r="P241" s="45" t="s">
        <v>859</v>
      </c>
      <c r="Q241" s="45" t="s">
        <v>1392</v>
      </c>
      <c r="R241" s="45" t="s">
        <v>1973</v>
      </c>
      <c r="S241" s="45" t="s">
        <v>704</v>
      </c>
      <c r="T241" s="45" t="s">
        <v>54</v>
      </c>
      <c r="U241" s="170" t="s">
        <v>1872</v>
      </c>
      <c r="V241" s="45" t="s">
        <v>1103</v>
      </c>
      <c r="W241" s="45" t="s">
        <v>202</v>
      </c>
      <c r="X241" s="105" t="s">
        <v>557</v>
      </c>
    </row>
    <row r="242" spans="1:24" ht="18" customHeight="1" x14ac:dyDescent="0.35">
      <c r="A242" t="str">
        <f t="shared" ca="1" si="11"/>
        <v>Marché en cours</v>
      </c>
      <c r="B242" s="570" t="str">
        <f t="shared" si="10"/>
        <v>B</v>
      </c>
      <c r="C242" s="571" t="str" cm="1">
        <f t="array" ref="C242">IF(B242="","",_xlfn.IFS(B242="A","📦 Appro. généraux",B242="H","🛡️ Hygiène &amp; Sécurité",B242="B","🏗️ Bâtiments &amp; Travaux",B242="J","🏗️ Bâtiments &amp; Travaux",B242="R","⚙️ Mécanique &amp; Atelier",B242="N","🧪 Chimie &amp; Biologie",B242="G","🧪 Chimie &amp; Biologie",B242="C","📣 Communication &amp; Culture",B242="D","✈️ Déplacements &amp; Logist.",B242="F","✈️ Déplacements &amp; Logist.",B242="E","📋 Études, Conseils &amp; RH",B242="I","💻 Informatique &amp; Audio.",B242="M","🔬 Instruments scient.",B242="O","🔬 Instruments scient.",B242="P","🔬 Instruments scient.",B242="S","🔬 Instruments scient.",B242="T","🔬 Instruments scient.",B242="U","🔬 Instruments scient.",B242="V","🔬 Instruments scient.",B242="W","🔬 Instruments scient.",B242="K","🐁 Expérimentation",B242="Q","🐁 Expérimentation",B242="L","🏥 Santé &amp; Médical",TRUE,"❓ Inconnu"))</f>
        <v>🏗️ Bâtiments &amp; Travaux</v>
      </c>
      <c r="D242" s="45" t="s">
        <v>806</v>
      </c>
      <c r="E242" s="45" t="s">
        <v>169</v>
      </c>
      <c r="F242" s="45" t="s">
        <v>824</v>
      </c>
      <c r="G242" s="45" t="s">
        <v>169</v>
      </c>
      <c r="H242" s="45" t="s">
        <v>850</v>
      </c>
      <c r="I242" s="45" t="s">
        <v>797</v>
      </c>
      <c r="J242" s="45" t="s">
        <v>798</v>
      </c>
      <c r="K242" s="45" t="s">
        <v>858</v>
      </c>
      <c r="L242" s="104">
        <v>45952</v>
      </c>
      <c r="M242" s="104">
        <v>47412</v>
      </c>
      <c r="N242" s="45" t="s">
        <v>1686</v>
      </c>
      <c r="O242" s="45" t="s">
        <v>1171</v>
      </c>
      <c r="P242" s="45" t="s">
        <v>859</v>
      </c>
      <c r="Q242" s="45" t="s">
        <v>1462</v>
      </c>
      <c r="R242" s="45" t="s">
        <v>1991</v>
      </c>
      <c r="S242" s="45" t="s">
        <v>714</v>
      </c>
      <c r="T242" s="45" t="s">
        <v>54</v>
      </c>
      <c r="U242" s="170" t="s">
        <v>1872</v>
      </c>
      <c r="V242" s="45" t="s">
        <v>875</v>
      </c>
      <c r="W242" s="45" t="s">
        <v>202</v>
      </c>
      <c r="X242" s="105" t="s">
        <v>557</v>
      </c>
    </row>
    <row r="243" spans="1:24" ht="18" customHeight="1" x14ac:dyDescent="0.35">
      <c r="A243" t="str">
        <f t="shared" ca="1" si="11"/>
        <v>Marché en cours</v>
      </c>
      <c r="B243" s="570" t="str">
        <f t="shared" si="10"/>
        <v>B</v>
      </c>
      <c r="C243" s="571" t="str" cm="1">
        <f t="array" ref="C243">IF(B243="","",_xlfn.IFS(B243="A","📦 Appro. généraux",B243="H","🛡️ Hygiène &amp; Sécurité",B243="B","🏗️ Bâtiments &amp; Travaux",B243="J","🏗️ Bâtiments &amp; Travaux",B243="R","⚙️ Mécanique &amp; Atelier",B243="N","🧪 Chimie &amp; Biologie",B243="G","🧪 Chimie &amp; Biologie",B243="C","📣 Communication &amp; Culture",B243="D","✈️ Déplacements &amp; Logist.",B243="F","✈️ Déplacements &amp; Logist.",B243="E","📋 Études, Conseils &amp; RH",B243="I","💻 Informatique &amp; Audio.",B243="M","🔬 Instruments scient.",B243="O","🔬 Instruments scient.",B243="P","🔬 Instruments scient.",B243="S","🔬 Instruments scient.",B243="T","🔬 Instruments scient.",B243="U","🔬 Instruments scient.",B243="V","🔬 Instruments scient.",B243="W","🔬 Instruments scient.",B243="K","🐁 Expérimentation",B243="Q","🐁 Expérimentation",B243="L","🏥 Santé &amp; Médical",TRUE,"❓ Inconnu"))</f>
        <v>🏗️ Bâtiments &amp; Travaux</v>
      </c>
      <c r="D243" s="45" t="s">
        <v>806</v>
      </c>
      <c r="E243" s="45" t="s">
        <v>170</v>
      </c>
      <c r="F243" s="45" t="s">
        <v>824</v>
      </c>
      <c r="G243" s="45" t="s">
        <v>170</v>
      </c>
      <c r="H243" s="45" t="s">
        <v>851</v>
      </c>
      <c r="I243" s="45" t="s">
        <v>797</v>
      </c>
      <c r="J243" s="45" t="s">
        <v>798</v>
      </c>
      <c r="K243" s="45" t="s">
        <v>858</v>
      </c>
      <c r="L243" s="104">
        <v>45952</v>
      </c>
      <c r="M243" s="104">
        <v>47412</v>
      </c>
      <c r="N243" s="45" t="s">
        <v>1687</v>
      </c>
      <c r="O243" s="45" t="s">
        <v>1171</v>
      </c>
      <c r="P243" s="45" t="s">
        <v>859</v>
      </c>
      <c r="Q243" s="45" t="s">
        <v>1688</v>
      </c>
      <c r="R243" s="45" t="s">
        <v>2042</v>
      </c>
      <c r="S243" s="45" t="s">
        <v>733</v>
      </c>
      <c r="T243" s="45" t="s">
        <v>54</v>
      </c>
      <c r="U243" s="170" t="s">
        <v>1872</v>
      </c>
      <c r="V243" s="45" t="s">
        <v>875</v>
      </c>
      <c r="W243" s="45" t="s">
        <v>204</v>
      </c>
      <c r="X243" s="105" t="s">
        <v>544</v>
      </c>
    </row>
    <row r="244" spans="1:24" ht="18" customHeight="1" x14ac:dyDescent="0.35">
      <c r="A244" t="str">
        <f t="shared" ca="1" si="11"/>
        <v>Marché en cours</v>
      </c>
      <c r="B244" s="570" t="str">
        <f t="shared" si="10"/>
        <v>B</v>
      </c>
      <c r="C244" s="571" t="str" cm="1">
        <f t="array" ref="C244">IF(B244="","",_xlfn.IFS(B244="A","📦 Appro. généraux",B244="H","🛡️ Hygiène &amp; Sécurité",B244="B","🏗️ Bâtiments &amp; Travaux",B244="J","🏗️ Bâtiments &amp; Travaux",B244="R","⚙️ Mécanique &amp; Atelier",B244="N","🧪 Chimie &amp; Biologie",B244="G","🧪 Chimie &amp; Biologie",B244="C","📣 Communication &amp; Culture",B244="D","✈️ Déplacements &amp; Logist.",B244="F","✈️ Déplacements &amp; Logist.",B244="E","📋 Études, Conseils &amp; RH",B244="I","💻 Informatique &amp; Audio.",B244="M","🔬 Instruments scient.",B244="O","🔬 Instruments scient.",B244="P","🔬 Instruments scient.",B244="S","🔬 Instruments scient.",B244="T","🔬 Instruments scient.",B244="U","🔬 Instruments scient.",B244="V","🔬 Instruments scient.",B244="W","🔬 Instruments scient.",B244="K","🐁 Expérimentation",B244="Q","🐁 Expérimentation",B244="L","🏥 Santé &amp; Médical",TRUE,"❓ Inconnu"))</f>
        <v>🏗️ Bâtiments &amp; Travaux</v>
      </c>
      <c r="D244" s="45" t="s">
        <v>806</v>
      </c>
      <c r="E244" s="45" t="s">
        <v>166</v>
      </c>
      <c r="F244" s="45" t="s">
        <v>824</v>
      </c>
      <c r="G244" s="45" t="s">
        <v>166</v>
      </c>
      <c r="H244" s="45" t="s">
        <v>847</v>
      </c>
      <c r="I244" s="45" t="s">
        <v>797</v>
      </c>
      <c r="J244" s="45" t="s">
        <v>798</v>
      </c>
      <c r="K244" s="45" t="s">
        <v>858</v>
      </c>
      <c r="L244" s="104">
        <v>45952</v>
      </c>
      <c r="M244" s="104">
        <v>47412</v>
      </c>
      <c r="N244" s="45" t="s">
        <v>1689</v>
      </c>
      <c r="O244" s="45" t="s">
        <v>1603</v>
      </c>
      <c r="P244" s="45" t="s">
        <v>859</v>
      </c>
      <c r="Q244" s="45" t="s">
        <v>1427</v>
      </c>
      <c r="R244" s="45" t="s">
        <v>1980</v>
      </c>
      <c r="S244" s="45" t="s">
        <v>709</v>
      </c>
      <c r="T244" s="45" t="s">
        <v>54</v>
      </c>
      <c r="U244" s="170" t="s">
        <v>1872</v>
      </c>
      <c r="V244" s="45" t="s">
        <v>875</v>
      </c>
      <c r="W244" s="45" t="s">
        <v>202</v>
      </c>
      <c r="X244" s="105" t="s">
        <v>557</v>
      </c>
    </row>
    <row r="245" spans="1:24" ht="18" customHeight="1" x14ac:dyDescent="0.35">
      <c r="A245" t="str">
        <f t="shared" ca="1" si="11"/>
        <v>Marché terminé</v>
      </c>
      <c r="B245" s="570" t="str">
        <f t="shared" si="10"/>
        <v>J</v>
      </c>
      <c r="C245" s="571" t="str" cm="1">
        <f t="array" ref="C245">IF(B245="","",_xlfn.IFS(B245="A","📦 Appro. généraux",B245="H","🛡️ Hygiène &amp; Sécurité",B245="B","🏗️ Bâtiments &amp; Travaux",B245="J","🏗️ Bâtiments &amp; Travaux",B245="R","⚙️ Mécanique &amp; Atelier",B245="N","🧪 Chimie &amp; Biologie",B245="G","🧪 Chimie &amp; Biologie",B245="C","📣 Communication &amp; Culture",B245="D","✈️ Déplacements &amp; Logist.",B245="F","✈️ Déplacements &amp; Logist.",B245="E","📋 Études, Conseils &amp; RH",B245="I","💻 Informatique &amp; Audio.",B245="M","🔬 Instruments scient.",B245="O","🔬 Instruments scient.",B245="P","🔬 Instruments scient.",B245="S","🔬 Instruments scient.",B245="T","🔬 Instruments scient.",B245="U","🔬 Instruments scient.",B245="V","🔬 Instruments scient.",B245="W","🔬 Instruments scient.",B245="K","🐁 Expérimentation",B245="Q","🐁 Expérimentation",B245="L","🏥 Santé &amp; Médical",TRUE,"❓ Inconnu"))</f>
        <v>🏗️ Bâtiments &amp; Travaux</v>
      </c>
      <c r="D245" s="54" t="s">
        <v>777</v>
      </c>
      <c r="E245" s="54" t="s">
        <v>475</v>
      </c>
      <c r="F245" s="54" t="s">
        <v>765</v>
      </c>
      <c r="G245" s="127" t="s">
        <v>475</v>
      </c>
      <c r="H245" s="54" t="s">
        <v>765</v>
      </c>
      <c r="I245" s="54" t="s">
        <v>1102</v>
      </c>
      <c r="J245" s="54" t="s">
        <v>855</v>
      </c>
      <c r="K245" s="54" t="s">
        <v>2175</v>
      </c>
      <c r="L245" s="128">
        <v>43717</v>
      </c>
      <c r="M245" s="128">
        <v>45177</v>
      </c>
      <c r="N245" s="54">
        <v>4600003202</v>
      </c>
      <c r="O245" s="54">
        <v>16828.8</v>
      </c>
      <c r="P245" s="54" t="s">
        <v>801</v>
      </c>
      <c r="Q245" s="54">
        <v>13300</v>
      </c>
      <c r="R245" s="54" t="s">
        <v>2025</v>
      </c>
      <c r="S245" s="54" t="s">
        <v>724</v>
      </c>
      <c r="T245" s="54" t="s">
        <v>54</v>
      </c>
      <c r="U245" s="169" t="s">
        <v>765</v>
      </c>
      <c r="V245" s="54" t="s">
        <v>1103</v>
      </c>
      <c r="W245" s="54" t="s">
        <v>483</v>
      </c>
      <c r="X245" s="129" t="s">
        <v>665</v>
      </c>
    </row>
    <row r="246" spans="1:24" ht="18" customHeight="1" x14ac:dyDescent="0.35">
      <c r="A246" t="str">
        <f t="shared" ca="1" si="11"/>
        <v>Marché terminé</v>
      </c>
      <c r="B246" s="570" t="str">
        <f t="shared" si="10"/>
        <v>J</v>
      </c>
      <c r="C246" s="571" t="str" cm="1">
        <f t="array" ref="C246">IF(B246="","",_xlfn.IFS(B246="A","📦 Appro. généraux",B246="H","🛡️ Hygiène &amp; Sécurité",B246="B","🏗️ Bâtiments &amp; Travaux",B246="J","🏗️ Bâtiments &amp; Travaux",B246="R","⚙️ Mécanique &amp; Atelier",B246="N","🧪 Chimie &amp; Biologie",B246="G","🧪 Chimie &amp; Biologie",B246="C","📣 Communication &amp; Culture",B246="D","✈️ Déplacements &amp; Logist.",B246="F","✈️ Déplacements &amp; Logist.",B246="E","📋 Études, Conseils &amp; RH",B246="I","💻 Informatique &amp; Audio.",B246="M","🔬 Instruments scient.",B246="O","🔬 Instruments scient.",B246="P","🔬 Instruments scient.",B246="S","🔬 Instruments scient.",B246="T","🔬 Instruments scient.",B246="U","🔬 Instruments scient.",B246="V","🔬 Instruments scient.",B246="W","🔬 Instruments scient.",B246="K","🐁 Expérimentation",B246="Q","🐁 Expérimentation",B246="L","🏥 Santé &amp; Médical",TRUE,"❓ Inconnu"))</f>
        <v>🏗️ Bâtiments &amp; Travaux</v>
      </c>
      <c r="D246" s="54" t="s">
        <v>806</v>
      </c>
      <c r="E246" s="54" t="s">
        <v>150</v>
      </c>
      <c r="F246" s="54" t="s">
        <v>817</v>
      </c>
      <c r="G246" s="54" t="s">
        <v>150</v>
      </c>
      <c r="H246" s="54" t="s">
        <v>817</v>
      </c>
      <c r="I246" s="54" t="s">
        <v>852</v>
      </c>
      <c r="J246" s="54" t="s">
        <v>855</v>
      </c>
      <c r="K246" s="54" t="s">
        <v>858</v>
      </c>
      <c r="L246" s="128">
        <v>45610</v>
      </c>
      <c r="M246" s="128">
        <v>45943</v>
      </c>
      <c r="N246" s="54">
        <v>4600004406</v>
      </c>
      <c r="O246" s="54">
        <v>56096</v>
      </c>
      <c r="P246" s="54" t="s">
        <v>800</v>
      </c>
      <c r="Q246" s="54">
        <v>13300</v>
      </c>
      <c r="R246" s="54" t="s">
        <v>2025</v>
      </c>
      <c r="S246" s="54" t="s">
        <v>724</v>
      </c>
      <c r="T246" s="54" t="s">
        <v>54</v>
      </c>
      <c r="U246" s="170" t="s">
        <v>1846</v>
      </c>
      <c r="V246" s="54" t="s">
        <v>870</v>
      </c>
      <c r="W246" s="54" t="s">
        <v>483</v>
      </c>
      <c r="X246" s="129" t="s">
        <v>665</v>
      </c>
    </row>
    <row r="247" spans="1:24" ht="18" customHeight="1" x14ac:dyDescent="0.35">
      <c r="A247" t="str">
        <f t="shared" ca="1" si="11"/>
        <v>Marché terminé</v>
      </c>
      <c r="B247" s="572" t="str">
        <f t="shared" si="10"/>
        <v>L</v>
      </c>
      <c r="C247" s="573" t="str" cm="1">
        <f t="array" ref="C247">IF(B247="","",_xlfn.IFS(B247="A","📦 Appro. généraux",B247="H","🛡️ Hygiène &amp; Sécurité",B247="B","🏗️ Bâtiments &amp; Travaux",B247="J","🏗️ Bâtiments &amp; Travaux",B247="R","⚙️ Mécanique &amp; Atelier",B247="N","🧪 Chimie &amp; Biologie",B247="G","🧪 Chimie &amp; Biologie",B247="C","📣 Communication &amp; Culture",B247="D","✈️ Déplacements &amp; Logist.",B247="F","✈️ Déplacements &amp; Logist.",B247="E","📋 Études, Conseils &amp; RH",B247="I","💻 Informatique &amp; Audio.",B247="M","🔬 Instruments scient.",B247="O","🔬 Instruments scient.",B247="P","🔬 Instruments scient.",B247="S","🔬 Instruments scient.",B247="T","🔬 Instruments scient.",B247="U","🔬 Instruments scient.",B247="V","🔬 Instruments scient.",B247="W","🔬 Instruments scient.",B247="K","🐁 Expérimentation",B247="Q","🐁 Expérimentation",B247="L","🏥 Santé &amp; Médical",TRUE,"❓ Inconnu"))</f>
        <v>🏥 Santé &amp; Médical</v>
      </c>
      <c r="D247" s="55" t="s">
        <v>777</v>
      </c>
      <c r="E247" s="55" t="s">
        <v>505</v>
      </c>
      <c r="F247" s="55" t="s">
        <v>1790</v>
      </c>
      <c r="G247" s="55" t="s">
        <v>505</v>
      </c>
      <c r="H247" s="55" t="s">
        <v>1790</v>
      </c>
      <c r="I247" s="55" t="s">
        <v>1102</v>
      </c>
      <c r="J247" s="55" t="s">
        <v>855</v>
      </c>
      <c r="K247" s="55" t="s">
        <v>2175</v>
      </c>
      <c r="L247" s="130">
        <v>44287</v>
      </c>
      <c r="M247" s="130">
        <v>46022</v>
      </c>
      <c r="N247" s="55">
        <v>4600003802</v>
      </c>
      <c r="O247" s="55" t="s">
        <v>1789</v>
      </c>
      <c r="P247" s="55" t="s">
        <v>801</v>
      </c>
      <c r="Q247" s="55">
        <v>1775</v>
      </c>
      <c r="R247" s="55" t="s">
        <v>2169</v>
      </c>
      <c r="S247" s="55" t="s">
        <v>765</v>
      </c>
      <c r="T247" s="55" t="s">
        <v>508</v>
      </c>
      <c r="U247" s="169" t="s">
        <v>765</v>
      </c>
      <c r="V247" s="55" t="s">
        <v>1103</v>
      </c>
      <c r="W247" s="55" t="s">
        <v>509</v>
      </c>
      <c r="X247" s="131" t="s">
        <v>683</v>
      </c>
    </row>
    <row r="248" spans="1:24" ht="18" customHeight="1" x14ac:dyDescent="0.35">
      <c r="A248" t="str">
        <f t="shared" ca="1" si="11"/>
        <v>Marché terminé</v>
      </c>
      <c r="B248" s="572" t="str">
        <f t="shared" si="10"/>
        <v>L</v>
      </c>
      <c r="C248" s="573" t="str" cm="1">
        <f t="array" ref="C248">IF(B248="","",_xlfn.IFS(B248="A","📦 Appro. généraux",B248="H","🛡️ Hygiène &amp; Sécurité",B248="B","🏗️ Bâtiments &amp; Travaux",B248="J","🏗️ Bâtiments &amp; Travaux",B248="R","⚙️ Mécanique &amp; Atelier",B248="N","🧪 Chimie &amp; Biologie",B248="G","🧪 Chimie &amp; Biologie",B248="C","📣 Communication &amp; Culture",B248="D","✈️ Déplacements &amp; Logist.",B248="F","✈️ Déplacements &amp; Logist.",B248="E","📋 Études, Conseils &amp; RH",B248="I","💻 Informatique &amp; Audio.",B248="M","🔬 Instruments scient.",B248="O","🔬 Instruments scient.",B248="P","🔬 Instruments scient.",B248="S","🔬 Instruments scient.",B248="T","🔬 Instruments scient.",B248="U","🔬 Instruments scient.",B248="V","🔬 Instruments scient.",B248="W","🔬 Instruments scient.",B248="K","🐁 Expérimentation",B248="Q","🐁 Expérimentation",B248="L","🏥 Santé &amp; Médical",TRUE,"❓ Inconnu"))</f>
        <v>🏥 Santé &amp; Médical</v>
      </c>
      <c r="D248" s="55" t="s">
        <v>777</v>
      </c>
      <c r="E248" s="55" t="s">
        <v>505</v>
      </c>
      <c r="F248" s="55" t="s">
        <v>1790</v>
      </c>
      <c r="G248" s="55" t="s">
        <v>505</v>
      </c>
      <c r="H248" s="55" t="s">
        <v>1790</v>
      </c>
      <c r="I248" s="55" t="s">
        <v>1102</v>
      </c>
      <c r="J248" s="55" t="s">
        <v>855</v>
      </c>
      <c r="K248" s="55" t="s">
        <v>2175</v>
      </c>
      <c r="L248" s="130">
        <v>44287</v>
      </c>
      <c r="M248" s="130">
        <v>46022</v>
      </c>
      <c r="N248" s="55">
        <v>4600003803</v>
      </c>
      <c r="O248" s="55" t="s">
        <v>1789</v>
      </c>
      <c r="P248" s="55" t="s">
        <v>801</v>
      </c>
      <c r="Q248" s="55">
        <v>15323</v>
      </c>
      <c r="R248" s="55" t="s">
        <v>2170</v>
      </c>
      <c r="S248" s="55" t="s">
        <v>765</v>
      </c>
      <c r="T248" s="55" t="s">
        <v>508</v>
      </c>
      <c r="U248" s="169" t="s">
        <v>765</v>
      </c>
      <c r="V248" s="55" t="s">
        <v>1103</v>
      </c>
      <c r="W248" s="55" t="s">
        <v>509</v>
      </c>
      <c r="X248" s="131" t="s">
        <v>683</v>
      </c>
    </row>
    <row r="249" spans="1:24" ht="18" customHeight="1" x14ac:dyDescent="0.35">
      <c r="A249" t="str">
        <f t="shared" ca="1" si="11"/>
        <v>Marché en cours</v>
      </c>
      <c r="B249" s="572" t="str">
        <f t="shared" si="10"/>
        <v>L</v>
      </c>
      <c r="C249" s="573" t="str" cm="1">
        <f t="array" ref="C249">IF(B249="","",_xlfn.IFS(B249="A","📦 Appro. généraux",B249="H","🛡️ Hygiène &amp; Sécurité",B249="B","🏗️ Bâtiments &amp; Travaux",B249="J","🏗️ Bâtiments &amp; Travaux",B249="R","⚙️ Mécanique &amp; Atelier",B249="N","🧪 Chimie &amp; Biologie",B249="G","🧪 Chimie &amp; Biologie",B249="C","📣 Communication &amp; Culture",B249="D","✈️ Déplacements &amp; Logist.",B249="F","✈️ Déplacements &amp; Logist.",B249="E","📋 Études, Conseils &amp; RH",B249="I","💻 Informatique &amp; Audio.",B249="M","🔬 Instruments scient.",B249="O","🔬 Instruments scient.",B249="P","🔬 Instruments scient.",B249="S","🔬 Instruments scient.",B249="T","🔬 Instruments scient.",B249="U","🔬 Instruments scient.",B249="V","🔬 Instruments scient.",B249="W","🔬 Instruments scient.",B249="K","🐁 Expérimentation",B249="Q","🐁 Expérimentation",B249="L","🏥 Santé &amp; Médical",TRUE,"❓ Inconnu"))</f>
        <v>🏥 Santé &amp; Médical</v>
      </c>
      <c r="D249" s="55" t="s">
        <v>777</v>
      </c>
      <c r="E249" s="55" t="s">
        <v>43</v>
      </c>
      <c r="F249" s="55" t="s">
        <v>990</v>
      </c>
      <c r="G249" s="55" t="s">
        <v>43</v>
      </c>
      <c r="H249" s="55" t="s">
        <v>990</v>
      </c>
      <c r="I249" s="55" t="s">
        <v>798</v>
      </c>
      <c r="J249" s="55" t="s">
        <v>2175</v>
      </c>
      <c r="K249" s="55" t="s">
        <v>2175</v>
      </c>
      <c r="L249" s="130">
        <v>44631</v>
      </c>
      <c r="M249" s="130">
        <v>47574</v>
      </c>
      <c r="N249" s="55">
        <v>4600004205</v>
      </c>
      <c r="O249" s="55">
        <v>8620000</v>
      </c>
      <c r="P249" s="55" t="s">
        <v>801</v>
      </c>
      <c r="Q249" s="55">
        <v>1588</v>
      </c>
      <c r="R249" s="55" t="s">
        <v>1927</v>
      </c>
      <c r="S249" s="55" t="s">
        <v>1067</v>
      </c>
      <c r="T249" s="55" t="s">
        <v>54</v>
      </c>
      <c r="U249" s="170" t="s">
        <v>2255</v>
      </c>
      <c r="V249" s="55" t="s">
        <v>1103</v>
      </c>
      <c r="W249" s="55" t="s">
        <v>510</v>
      </c>
      <c r="X249" s="131" t="s">
        <v>684</v>
      </c>
    </row>
    <row r="250" spans="1:24" ht="18" customHeight="1" x14ac:dyDescent="0.35">
      <c r="A250" t="str">
        <f t="shared" ca="1" si="11"/>
        <v>Marché terminé</v>
      </c>
      <c r="B250" s="572" t="str">
        <f t="shared" si="10"/>
        <v>L</v>
      </c>
      <c r="C250" s="573" t="str" cm="1">
        <f t="array" ref="C250">IF(B250="","",_xlfn.IFS(B250="A","📦 Appro. généraux",B250="H","🛡️ Hygiène &amp; Sécurité",B250="B","🏗️ Bâtiments &amp; Travaux",B250="J","🏗️ Bâtiments &amp; Travaux",B250="R","⚙️ Mécanique &amp; Atelier",B250="N","🧪 Chimie &amp; Biologie",B250="G","🧪 Chimie &amp; Biologie",B250="C","📣 Communication &amp; Culture",B250="D","✈️ Déplacements &amp; Logist.",B250="F","✈️ Déplacements &amp; Logist.",B250="E","📋 Études, Conseils &amp; RH",B250="I","💻 Informatique &amp; Audio.",B250="M","🔬 Instruments scient.",B250="O","🔬 Instruments scient.",B250="P","🔬 Instruments scient.",B250="S","🔬 Instruments scient.",B250="T","🔬 Instruments scient.",B250="U","🔬 Instruments scient.",B250="V","🔬 Instruments scient.",B250="W","🔬 Instruments scient.",B250="K","🐁 Expérimentation",B250="Q","🐁 Expérimentation",B250="L","🏥 Santé &amp; Médical",TRUE,"❓ Inconnu"))</f>
        <v>🏥 Santé &amp; Médical</v>
      </c>
      <c r="D250" s="55" t="s">
        <v>777</v>
      </c>
      <c r="E250" s="55" t="s">
        <v>386</v>
      </c>
      <c r="F250" s="55" t="s">
        <v>924</v>
      </c>
      <c r="G250" s="55" t="s">
        <v>386</v>
      </c>
      <c r="H250" s="55" t="s">
        <v>972</v>
      </c>
      <c r="I250" s="55" t="s">
        <v>954</v>
      </c>
      <c r="J250" s="55" t="s">
        <v>957</v>
      </c>
      <c r="K250" s="55" t="s">
        <v>896</v>
      </c>
      <c r="L250" s="130">
        <v>45272</v>
      </c>
      <c r="M250" s="130">
        <v>45657</v>
      </c>
      <c r="N250" s="55">
        <v>4600004301</v>
      </c>
      <c r="O250" s="55">
        <v>1000000</v>
      </c>
      <c r="P250" s="55" t="s">
        <v>897</v>
      </c>
      <c r="Q250" s="55">
        <v>17386</v>
      </c>
      <c r="R250" s="55" t="s">
        <v>2171</v>
      </c>
      <c r="S250" s="55" t="s">
        <v>1094</v>
      </c>
      <c r="T250" s="55" t="s">
        <v>54</v>
      </c>
      <c r="U250" s="169" t="s">
        <v>2262</v>
      </c>
      <c r="V250" s="55" t="s">
        <v>1103</v>
      </c>
      <c r="W250" s="55" t="s">
        <v>511</v>
      </c>
      <c r="X250" s="131" t="s">
        <v>685</v>
      </c>
    </row>
    <row r="251" spans="1:24" ht="18" customHeight="1" x14ac:dyDescent="0.35">
      <c r="A251" t="str">
        <f t="shared" ca="1" si="11"/>
        <v>Marché terminé</v>
      </c>
      <c r="B251" s="572" t="str">
        <f t="shared" si="10"/>
        <v>L</v>
      </c>
      <c r="C251" s="573" t="str" cm="1">
        <f t="array" ref="C251">IF(B251="","",_xlfn.IFS(B251="A","📦 Appro. généraux",B251="H","🛡️ Hygiène &amp; Sécurité",B251="B","🏗️ Bâtiments &amp; Travaux",B251="J","🏗️ Bâtiments &amp; Travaux",B251="R","⚙️ Mécanique &amp; Atelier",B251="N","🧪 Chimie &amp; Biologie",B251="G","🧪 Chimie &amp; Biologie",B251="C","📣 Communication &amp; Culture",B251="D","✈️ Déplacements &amp; Logist.",B251="F","✈️ Déplacements &amp; Logist.",B251="E","📋 Études, Conseils &amp; RH",B251="I","💻 Informatique &amp; Audio.",B251="M","🔬 Instruments scient.",B251="O","🔬 Instruments scient.",B251="P","🔬 Instruments scient.",B251="S","🔬 Instruments scient.",B251="T","🔬 Instruments scient.",B251="U","🔬 Instruments scient.",B251="V","🔬 Instruments scient.",B251="W","🔬 Instruments scient.",B251="K","🐁 Expérimentation",B251="Q","🐁 Expérimentation",B251="L","🏥 Santé &amp; Médical",TRUE,"❓ Inconnu"))</f>
        <v>🏥 Santé &amp; Médical</v>
      </c>
      <c r="D251" s="55" t="s">
        <v>777</v>
      </c>
      <c r="E251" s="55" t="s">
        <v>506</v>
      </c>
      <c r="F251" s="55" t="s">
        <v>970</v>
      </c>
      <c r="G251" s="55" t="s">
        <v>506</v>
      </c>
      <c r="H251" s="55" t="s">
        <v>970</v>
      </c>
      <c r="I251" s="55" t="s">
        <v>852</v>
      </c>
      <c r="J251" s="55" t="s">
        <v>855</v>
      </c>
      <c r="K251" s="55" t="s">
        <v>858</v>
      </c>
      <c r="L251" s="130">
        <v>45632</v>
      </c>
      <c r="M251" s="130">
        <v>45997</v>
      </c>
      <c r="N251" s="55">
        <v>4600004408</v>
      </c>
      <c r="O251" s="55">
        <v>55450</v>
      </c>
      <c r="P251" s="55" t="s">
        <v>801</v>
      </c>
      <c r="Q251" s="55">
        <v>19494</v>
      </c>
      <c r="R251" s="55" t="s">
        <v>2172</v>
      </c>
      <c r="S251" s="55" t="s">
        <v>775</v>
      </c>
      <c r="T251" s="55" t="s">
        <v>508</v>
      </c>
      <c r="U251" s="170" t="s">
        <v>1900</v>
      </c>
      <c r="V251" s="55" t="s">
        <v>973</v>
      </c>
      <c r="W251" s="55" t="s">
        <v>511</v>
      </c>
      <c r="X251" s="131" t="s">
        <v>685</v>
      </c>
    </row>
    <row r="252" spans="1:24" ht="18" customHeight="1" x14ac:dyDescent="0.35">
      <c r="A252" t="str">
        <f t="shared" ca="1" si="11"/>
        <v>Marché terminé</v>
      </c>
      <c r="B252" s="572" t="str">
        <f t="shared" si="10"/>
        <v>L</v>
      </c>
      <c r="C252" s="573" t="str" cm="1">
        <f t="array" ref="C252">IF(B252="","",_xlfn.IFS(B252="A","📦 Appro. généraux",B252="H","🛡️ Hygiène &amp; Sécurité",B252="B","🏗️ Bâtiments &amp; Travaux",B252="J","🏗️ Bâtiments &amp; Travaux",B252="R","⚙️ Mécanique &amp; Atelier",B252="N","🧪 Chimie &amp; Biologie",B252="G","🧪 Chimie &amp; Biologie",B252="C","📣 Communication &amp; Culture",B252="D","✈️ Déplacements &amp; Logist.",B252="F","✈️ Déplacements &amp; Logist.",B252="E","📋 Études, Conseils &amp; RH",B252="I","💻 Informatique &amp; Audio.",B252="M","🔬 Instruments scient.",B252="O","🔬 Instruments scient.",B252="P","🔬 Instruments scient.",B252="S","🔬 Instruments scient.",B252="T","🔬 Instruments scient.",B252="U","🔬 Instruments scient.",B252="V","🔬 Instruments scient.",B252="W","🔬 Instruments scient.",B252="K","🐁 Expérimentation",B252="Q","🐁 Expérimentation",B252="L","🏥 Santé &amp; Médical",TRUE,"❓ Inconnu"))</f>
        <v>🏥 Santé &amp; Médical</v>
      </c>
      <c r="D252" s="160" t="s">
        <v>777</v>
      </c>
      <c r="E252" s="160" t="s">
        <v>507</v>
      </c>
      <c r="F252" s="162" t="s">
        <v>971</v>
      </c>
      <c r="G252" s="160" t="s">
        <v>507</v>
      </c>
      <c r="H252" s="160" t="s">
        <v>971</v>
      </c>
      <c r="I252" s="160" t="s">
        <v>852</v>
      </c>
      <c r="J252" s="160" t="s">
        <v>855</v>
      </c>
      <c r="K252" s="160" t="s">
        <v>858</v>
      </c>
      <c r="L252" s="163">
        <v>45791</v>
      </c>
      <c r="M252" s="163">
        <v>46156</v>
      </c>
      <c r="N252" s="160">
        <v>4600004459</v>
      </c>
      <c r="O252" s="160">
        <v>200000</v>
      </c>
      <c r="P252" s="160" t="s">
        <v>860</v>
      </c>
      <c r="Q252" s="160">
        <v>20006</v>
      </c>
      <c r="R252" s="160" t="s">
        <v>2173</v>
      </c>
      <c r="S252" s="160" t="s">
        <v>776</v>
      </c>
      <c r="T252" s="160" t="s">
        <v>248</v>
      </c>
      <c r="U252" s="175" t="s">
        <v>2251</v>
      </c>
      <c r="V252" s="160" t="s">
        <v>974</v>
      </c>
      <c r="W252" s="160" t="s">
        <v>512</v>
      </c>
      <c r="X252" s="166" t="s">
        <v>686</v>
      </c>
    </row>
    <row r="253" spans="1:24" ht="18" customHeight="1" x14ac:dyDescent="0.35">
      <c r="A253" t="str">
        <f t="shared" ca="1" si="11"/>
        <v>Marché en cours</v>
      </c>
      <c r="B253" s="574" t="s">
        <v>1720</v>
      </c>
      <c r="C253" s="575" t="str" cm="1">
        <f t="array" ref="C253">IF(B253="","",_xlfn.IFS(B253="A","📦 Appro. généraux",B253="H","🛡️ Hygiène &amp; Sécurité",B253="B","🏗️ Bâtiments &amp; Travaux",B253="J","🏗️ Bâtiments &amp; Travaux",B253="R","⚙️ Mécanique &amp; Atelier",B253="N","🧪 Chimie &amp; Biologie",B253="G","🧪 Chimie &amp; Biologie",B253="C","📣 Communication &amp; Culture",B253="D","✈️ Déplacements &amp; Logist.",B253="F","✈️ Déplacements &amp; Logist.",B253="E","📋 Études, Conseils &amp; RH",B253="I","💻 Informatique &amp; Audio.",B253="M","🔬 Instruments scient.",B253="O","🔬 Instruments scient.",B253="P","🔬 Instruments scient.",B253="S","🔬 Instruments scient.",B253="T","🔬 Instruments scient.",B253="U","🔬 Instruments scient.",B253="V","🔬 Instruments scient.",B253="W","🔬 Instruments scient.",B253="K","🐁 Expérimentation",B253="Q","🐁 Expérimentation",B253="L","🏥 Santé &amp; Médical",TRUE,"❓ Inconnu"))</f>
        <v>🐁 Expérimentation</v>
      </c>
      <c r="D253" s="46" t="s">
        <v>777</v>
      </c>
      <c r="E253" s="46" t="s">
        <v>43</v>
      </c>
      <c r="F253" s="46" t="s">
        <v>990</v>
      </c>
      <c r="G253" s="46" t="s">
        <v>43</v>
      </c>
      <c r="H253" s="46" t="s">
        <v>990</v>
      </c>
      <c r="I253" s="46" t="s">
        <v>798</v>
      </c>
      <c r="J253" s="46" t="s">
        <v>2175</v>
      </c>
      <c r="K253" s="46" t="s">
        <v>2175</v>
      </c>
      <c r="L253" s="106">
        <v>44631</v>
      </c>
      <c r="M253" s="106">
        <v>47574</v>
      </c>
      <c r="N253" s="46">
        <v>4600004205</v>
      </c>
      <c r="O253" s="46">
        <v>8620000</v>
      </c>
      <c r="P253" s="46" t="s">
        <v>801</v>
      </c>
      <c r="Q253" s="46">
        <v>1588</v>
      </c>
      <c r="R253" s="46" t="s">
        <v>1927</v>
      </c>
      <c r="S253" s="46" t="s">
        <v>1067</v>
      </c>
      <c r="T253" s="46" t="s">
        <v>54</v>
      </c>
      <c r="U253" s="174" t="s">
        <v>2255</v>
      </c>
      <c r="V253" s="46" t="s">
        <v>1103</v>
      </c>
      <c r="W253" s="168" t="s">
        <v>500</v>
      </c>
      <c r="X253" s="107" t="s">
        <v>677</v>
      </c>
    </row>
    <row r="254" spans="1:24" ht="18" customHeight="1" x14ac:dyDescent="0.35">
      <c r="A254" t="str">
        <f t="shared" ca="1" si="11"/>
        <v>Marché terminé</v>
      </c>
      <c r="B254" s="574" t="str">
        <f t="shared" si="10"/>
        <v>K</v>
      </c>
      <c r="C254" s="575" t="str" cm="1">
        <f t="array" ref="C254">IF(B254="","",_xlfn.IFS(B254="A","📦 Appro. généraux",B254="H","🛡️ Hygiène &amp; Sécurité",B254="B","🏗️ Bâtiments &amp; Travaux",B254="J","🏗️ Bâtiments &amp; Travaux",B254="R","⚙️ Mécanique &amp; Atelier",B254="N","🧪 Chimie &amp; Biologie",B254="G","🧪 Chimie &amp; Biologie",B254="C","📣 Communication &amp; Culture",B254="D","✈️ Déplacements &amp; Logist.",B254="F","✈️ Déplacements &amp; Logist.",B254="E","📋 Études, Conseils &amp; RH",B254="I","💻 Informatique &amp; Audio.",B254="M","🔬 Instruments scient.",B254="O","🔬 Instruments scient.",B254="P","🔬 Instruments scient.",B254="S","🔬 Instruments scient.",B254="T","🔬 Instruments scient.",B254="U","🔬 Instruments scient.",B254="V","🔬 Instruments scient.",B254="W","🔬 Instruments scient.",B254="K","🐁 Expérimentation",B254="Q","🐁 Expérimentation",B254="L","🏥 Santé &amp; Médical",TRUE,"❓ Inconnu"))</f>
        <v>🐁 Expérimentation</v>
      </c>
      <c r="D254" s="47" t="s">
        <v>777</v>
      </c>
      <c r="E254" s="47" t="s">
        <v>496</v>
      </c>
      <c r="F254" s="47" t="s">
        <v>1814</v>
      </c>
      <c r="G254" s="47" t="s">
        <v>496</v>
      </c>
      <c r="H254" s="47" t="s">
        <v>1814</v>
      </c>
      <c r="I254" s="47" t="s">
        <v>1102</v>
      </c>
      <c r="J254" s="47" t="s">
        <v>855</v>
      </c>
      <c r="K254" s="47" t="s">
        <v>2175</v>
      </c>
      <c r="L254" s="106">
        <v>45272</v>
      </c>
      <c r="M254" s="106">
        <v>46002</v>
      </c>
      <c r="N254" s="47">
        <v>4600004299</v>
      </c>
      <c r="O254" s="47">
        <v>70000</v>
      </c>
      <c r="P254" s="47" t="s">
        <v>801</v>
      </c>
      <c r="Q254" s="47">
        <v>17684</v>
      </c>
      <c r="R254" s="47" t="s">
        <v>2043</v>
      </c>
      <c r="S254" s="47" t="s">
        <v>765</v>
      </c>
      <c r="T254" s="47" t="s">
        <v>248</v>
      </c>
      <c r="U254" s="169" t="s">
        <v>2227</v>
      </c>
      <c r="V254" s="47" t="s">
        <v>1103</v>
      </c>
      <c r="W254" s="47" t="s">
        <v>500</v>
      </c>
      <c r="X254" s="108" t="s">
        <v>678</v>
      </c>
    </row>
    <row r="255" spans="1:24" ht="18" customHeight="1" x14ac:dyDescent="0.35">
      <c r="A255" t="str">
        <f t="shared" ca="1" si="11"/>
        <v>Marché en cours</v>
      </c>
      <c r="B255" s="574" t="str">
        <f t="shared" si="10"/>
        <v>K</v>
      </c>
      <c r="C255" s="575" t="str" cm="1">
        <f t="array" ref="C255">IF(B255="","",_xlfn.IFS(B255="A","📦 Appro. généraux",B255="H","🛡️ Hygiène &amp; Sécurité",B255="B","🏗️ Bâtiments &amp; Travaux",B255="J","🏗️ Bâtiments &amp; Travaux",B255="R","⚙️ Mécanique &amp; Atelier",B255="N","🧪 Chimie &amp; Biologie",B255="G","🧪 Chimie &amp; Biologie",B255="C","📣 Communication &amp; Culture",B255="D","✈️ Déplacements &amp; Logist.",B255="F","✈️ Déplacements &amp; Logist.",B255="E","📋 Études, Conseils &amp; RH",B255="I","💻 Informatique &amp; Audio.",B255="M","🔬 Instruments scient.",B255="O","🔬 Instruments scient.",B255="P","🔬 Instruments scient.",B255="S","🔬 Instruments scient.",B255="T","🔬 Instruments scient.",B255="U","🔬 Instruments scient.",B255="V","🔬 Instruments scient.",B255="W","🔬 Instruments scient.",B255="K","🐁 Expérimentation",B255="Q","🐁 Expérimentation",B255="L","🏥 Santé &amp; Médical",TRUE,"❓ Inconnu"))</f>
        <v>🐁 Expérimentation</v>
      </c>
      <c r="D255" s="47" t="s">
        <v>806</v>
      </c>
      <c r="E255" s="47" t="s">
        <v>393</v>
      </c>
      <c r="F255" s="47" t="s">
        <v>968</v>
      </c>
      <c r="G255" s="47" t="s">
        <v>393</v>
      </c>
      <c r="H255" s="47" t="s">
        <v>968</v>
      </c>
      <c r="I255" s="47" t="s">
        <v>883</v>
      </c>
      <c r="J255" s="47" t="s">
        <v>853</v>
      </c>
      <c r="K255" s="47" t="s">
        <v>858</v>
      </c>
      <c r="L255" s="106">
        <v>44908</v>
      </c>
      <c r="M255" s="106">
        <v>46368</v>
      </c>
      <c r="N255" s="47">
        <v>4600004305</v>
      </c>
      <c r="O255" s="47">
        <v>563857.65</v>
      </c>
      <c r="P255" s="47" t="s">
        <v>801</v>
      </c>
      <c r="Q255" s="47">
        <v>18350</v>
      </c>
      <c r="R255" s="47" t="s">
        <v>2044</v>
      </c>
      <c r="S255" s="47" t="s">
        <v>774</v>
      </c>
      <c r="T255" s="47" t="s">
        <v>276</v>
      </c>
      <c r="U255" s="173" t="s">
        <v>1892</v>
      </c>
      <c r="V255" s="47" t="s">
        <v>969</v>
      </c>
      <c r="W255" s="47" t="s">
        <v>501</v>
      </c>
      <c r="X255" s="108" t="s">
        <v>679</v>
      </c>
    </row>
    <row r="256" spans="1:24" ht="18" customHeight="1" x14ac:dyDescent="0.35">
      <c r="A256" t="str">
        <f t="shared" ca="1" si="11"/>
        <v>Marché en cours</v>
      </c>
      <c r="B256" s="574" t="str">
        <f t="shared" si="10"/>
        <v>K</v>
      </c>
      <c r="C256" s="575" t="str" cm="1">
        <f t="array" ref="C256">IF(B256="","",_xlfn.IFS(B256="A","📦 Appro. généraux",B256="H","🛡️ Hygiène &amp; Sécurité",B256="B","🏗️ Bâtiments &amp; Travaux",B256="J","🏗️ Bâtiments &amp; Travaux",B256="R","⚙️ Mécanique &amp; Atelier",B256="N","🧪 Chimie &amp; Biologie",B256="G","🧪 Chimie &amp; Biologie",B256="C","📣 Communication &amp; Culture",B256="D","✈️ Déplacements &amp; Logist.",B256="F","✈️ Déplacements &amp; Logist.",B256="E","📋 Études, Conseils &amp; RH",B256="I","💻 Informatique &amp; Audio.",B256="M","🔬 Instruments scient.",B256="O","🔬 Instruments scient.",B256="P","🔬 Instruments scient.",B256="S","🔬 Instruments scient.",B256="T","🔬 Instruments scient.",B256="U","🔬 Instruments scient.",B256="V","🔬 Instruments scient.",B256="W","🔬 Instruments scient.",B256="K","🐁 Expérimentation",B256="Q","🐁 Expérimentation",B256="L","🏥 Santé &amp; Médical",TRUE,"❓ Inconnu"))</f>
        <v>🐁 Expérimentation</v>
      </c>
      <c r="D256" s="47" t="s">
        <v>777</v>
      </c>
      <c r="E256" s="47" t="s">
        <v>497</v>
      </c>
      <c r="F256" s="47" t="s">
        <v>1757</v>
      </c>
      <c r="G256" s="47" t="s">
        <v>497</v>
      </c>
      <c r="H256" s="47" t="s">
        <v>1757</v>
      </c>
      <c r="I256" s="47" t="s">
        <v>1101</v>
      </c>
      <c r="J256" s="47" t="s">
        <v>798</v>
      </c>
      <c r="K256" s="47" t="s">
        <v>896</v>
      </c>
      <c r="L256" s="106">
        <v>45471</v>
      </c>
      <c r="M256" s="106">
        <v>46931</v>
      </c>
      <c r="N256" s="109" t="s">
        <v>1852</v>
      </c>
      <c r="O256" s="47">
        <v>80000</v>
      </c>
      <c r="P256" s="47" t="s">
        <v>801</v>
      </c>
      <c r="Q256" s="47">
        <v>638</v>
      </c>
      <c r="R256" s="47" t="s">
        <v>2045</v>
      </c>
      <c r="S256" s="47" t="s">
        <v>765</v>
      </c>
      <c r="T256" s="47" t="s">
        <v>54</v>
      </c>
      <c r="U256" s="170" t="s">
        <v>2228</v>
      </c>
      <c r="V256" s="47" t="s">
        <v>1103</v>
      </c>
      <c r="W256" s="47" t="s">
        <v>502</v>
      </c>
      <c r="X256" s="108" t="s">
        <v>680</v>
      </c>
    </row>
    <row r="257" spans="1:24" ht="18" customHeight="1" x14ac:dyDescent="0.35">
      <c r="A257" t="str">
        <f t="shared" ca="1" si="11"/>
        <v>Marché en cours</v>
      </c>
      <c r="B257" s="574" t="str">
        <f t="shared" si="10"/>
        <v>K</v>
      </c>
      <c r="C257" s="575" t="str" cm="1">
        <f t="array" ref="C257">IF(B257="","",_xlfn.IFS(B257="A","📦 Appro. généraux",B257="H","🛡️ Hygiène &amp; Sécurité",B257="B","🏗️ Bâtiments &amp; Travaux",B257="J","🏗️ Bâtiments &amp; Travaux",B257="R","⚙️ Mécanique &amp; Atelier",B257="N","🧪 Chimie &amp; Biologie",B257="G","🧪 Chimie &amp; Biologie",B257="C","📣 Communication &amp; Culture",B257="D","✈️ Déplacements &amp; Logist.",B257="F","✈️ Déplacements &amp; Logist.",B257="E","📋 Études, Conseils &amp; RH",B257="I","💻 Informatique &amp; Audio.",B257="M","🔬 Instruments scient.",B257="O","🔬 Instruments scient.",B257="P","🔬 Instruments scient.",B257="S","🔬 Instruments scient.",B257="T","🔬 Instruments scient.",B257="U","🔬 Instruments scient.",B257="V","🔬 Instruments scient.",B257="W","🔬 Instruments scient.",B257="K","🐁 Expérimentation",B257="Q","🐁 Expérimentation",B257="L","🏥 Santé &amp; Médical",TRUE,"❓ Inconnu"))</f>
        <v>🐁 Expérimentation</v>
      </c>
      <c r="D257" s="47" t="s">
        <v>777</v>
      </c>
      <c r="E257" s="47" t="s">
        <v>498</v>
      </c>
      <c r="F257" s="47" t="s">
        <v>1758</v>
      </c>
      <c r="G257" s="47" t="s">
        <v>498</v>
      </c>
      <c r="H257" s="47" t="s">
        <v>1758</v>
      </c>
      <c r="I257" s="47" t="s">
        <v>1101</v>
      </c>
      <c r="J257" s="47" t="s">
        <v>798</v>
      </c>
      <c r="K257" s="47" t="s">
        <v>896</v>
      </c>
      <c r="L257" s="106">
        <v>45471</v>
      </c>
      <c r="M257" s="106">
        <v>46931</v>
      </c>
      <c r="N257" s="47">
        <v>4600004378</v>
      </c>
      <c r="O257" s="47">
        <v>120000</v>
      </c>
      <c r="P257" s="47" t="s">
        <v>801</v>
      </c>
      <c r="Q257" s="47">
        <v>1161</v>
      </c>
      <c r="R257" s="47" t="s">
        <v>2046</v>
      </c>
      <c r="S257" s="47"/>
      <c r="T257" s="47" t="s">
        <v>54</v>
      </c>
      <c r="U257" s="169" t="s">
        <v>2229</v>
      </c>
      <c r="V257" s="47" t="s">
        <v>1103</v>
      </c>
      <c r="W257" s="47" t="s">
        <v>503</v>
      </c>
      <c r="X257" s="108" t="s">
        <v>681</v>
      </c>
    </row>
    <row r="258" spans="1:24" ht="18" customHeight="1" x14ac:dyDescent="0.35">
      <c r="A258" t="str">
        <f t="shared" ca="1" si="11"/>
        <v>Marché en cours</v>
      </c>
      <c r="B258" s="574" t="str">
        <f t="shared" si="10"/>
        <v>K</v>
      </c>
      <c r="C258" s="575" t="str" cm="1">
        <f t="array" ref="C258">IF(B258="","",_xlfn.IFS(B258="A","📦 Appro. généraux",B258="H","🛡️ Hygiène &amp; Sécurité",B258="B","🏗️ Bâtiments &amp; Travaux",B258="J","🏗️ Bâtiments &amp; Travaux",B258="R","⚙️ Mécanique &amp; Atelier",B258="N","🧪 Chimie &amp; Biologie",B258="G","🧪 Chimie &amp; Biologie",B258="C","📣 Communication &amp; Culture",B258="D","✈️ Déplacements &amp; Logist.",B258="F","✈️ Déplacements &amp; Logist.",B258="E","📋 Études, Conseils &amp; RH",B258="I","💻 Informatique &amp; Audio.",B258="M","🔬 Instruments scient.",B258="O","🔬 Instruments scient.",B258="P","🔬 Instruments scient.",B258="S","🔬 Instruments scient.",B258="T","🔬 Instruments scient.",B258="U","🔬 Instruments scient.",B258="V","🔬 Instruments scient.",B258="W","🔬 Instruments scient.",B258="K","🐁 Expérimentation",B258="Q","🐁 Expérimentation",B258="L","🏥 Santé &amp; Médical",TRUE,"❓ Inconnu"))</f>
        <v>🐁 Expérimentation</v>
      </c>
      <c r="D258" s="47" t="s">
        <v>777</v>
      </c>
      <c r="E258" s="47" t="s">
        <v>499</v>
      </c>
      <c r="F258" s="47" t="s">
        <v>1759</v>
      </c>
      <c r="G258" s="47" t="s">
        <v>499</v>
      </c>
      <c r="H258" s="47" t="s">
        <v>1759</v>
      </c>
      <c r="I258" s="47" t="s">
        <v>1101</v>
      </c>
      <c r="J258" s="47" t="s">
        <v>798</v>
      </c>
      <c r="K258" s="47" t="s">
        <v>896</v>
      </c>
      <c r="L258" s="106">
        <v>45471</v>
      </c>
      <c r="M258" s="106">
        <v>46931</v>
      </c>
      <c r="N258" s="47">
        <v>4600004380</v>
      </c>
      <c r="O258" s="47">
        <v>40000</v>
      </c>
      <c r="P258" s="47" t="s">
        <v>801</v>
      </c>
      <c r="Q258" s="47">
        <v>1161</v>
      </c>
      <c r="R258" s="47" t="s">
        <v>2046</v>
      </c>
      <c r="S258" s="47"/>
      <c r="T258" s="47" t="s">
        <v>54</v>
      </c>
      <c r="U258" s="169" t="s">
        <v>2230</v>
      </c>
      <c r="V258" s="47" t="s">
        <v>1103</v>
      </c>
      <c r="W258" s="47" t="s">
        <v>504</v>
      </c>
      <c r="X258" s="108" t="s">
        <v>682</v>
      </c>
    </row>
    <row r="259" spans="1:24" ht="18" customHeight="1" x14ac:dyDescent="0.35">
      <c r="A259" t="str">
        <f t="shared" ca="1" si="11"/>
        <v>Marché terminé</v>
      </c>
      <c r="B259" s="576" t="str">
        <f t="shared" ref="B259:B322" si="12">LEFT(W259,1)</f>
        <v>I</v>
      </c>
      <c r="C259" s="577" t="str" cm="1">
        <f t="array" ref="C259">IF(B259="","",_xlfn.IFS(B259="A","📦 Appro. généraux",B259="H","🛡️ Hygiène &amp; Sécurité",B259="B","🏗️ Bâtiments &amp; Travaux",B259="J","🏗️ Bâtiments &amp; Travaux",B259="R","⚙️ Mécanique &amp; Atelier",B259="N","🧪 Chimie &amp; Biologie",B259="G","🧪 Chimie &amp; Biologie",B259="C","📣 Communication &amp; Culture",B259="D","✈️ Déplacements &amp; Logist.",B259="F","✈️ Déplacements &amp; Logist.",B259="E","📋 Études, Conseils &amp; RH",B259="I","💻 Informatique &amp; Audio.",B259="M","🔬 Instruments scient.",B259="O","🔬 Instruments scient.",B259="P","🔬 Instruments scient.",B259="S","🔬 Instruments scient.",B259="T","🔬 Instruments scient.",B259="U","🔬 Instruments scient.",B259="V","🔬 Instruments scient.",B259="W","🔬 Instruments scient.",B259="K","🐁 Expérimentation",B259="Q","🐁 Expérimentation",B259="L","🏥 Santé &amp; Médical",TRUE,"❓ Inconnu"))</f>
        <v>💻 Informatique &amp; Audio.</v>
      </c>
      <c r="D259" s="53" t="s">
        <v>777</v>
      </c>
      <c r="E259" s="53" t="s">
        <v>356</v>
      </c>
      <c r="F259" s="53" t="s">
        <v>1710</v>
      </c>
      <c r="G259" s="53" t="s">
        <v>356</v>
      </c>
      <c r="H259" s="53" t="s">
        <v>1710</v>
      </c>
      <c r="I259" s="53" t="s">
        <v>853</v>
      </c>
      <c r="J259" s="53" t="s">
        <v>853</v>
      </c>
      <c r="K259" s="53" t="s">
        <v>853</v>
      </c>
      <c r="L259" s="120">
        <v>43483</v>
      </c>
      <c r="M259" s="120">
        <v>44943</v>
      </c>
      <c r="N259" s="53">
        <v>4600002930</v>
      </c>
      <c r="O259" s="53">
        <v>50000</v>
      </c>
      <c r="P259" s="53" t="s">
        <v>800</v>
      </c>
      <c r="Q259" s="53">
        <v>917</v>
      </c>
      <c r="R259" s="53" t="s">
        <v>2102</v>
      </c>
      <c r="S259" s="53" t="s">
        <v>765</v>
      </c>
      <c r="T259" s="53" t="s">
        <v>54</v>
      </c>
      <c r="U259" s="186" t="s">
        <v>2563</v>
      </c>
      <c r="V259" s="53" t="s">
        <v>1103</v>
      </c>
      <c r="W259" s="53" t="s">
        <v>415</v>
      </c>
      <c r="X259" s="121" t="s">
        <v>623</v>
      </c>
    </row>
    <row r="260" spans="1:24" ht="18" customHeight="1" x14ac:dyDescent="0.35">
      <c r="A260" t="str">
        <f t="shared" ref="A260:A323" ca="1" si="13">IF(M260&lt;TODAY(),"Marché terminé","Marché en cours")</f>
        <v>Marché en cours</v>
      </c>
      <c r="B260" s="576" t="str">
        <f t="shared" si="12"/>
        <v>I</v>
      </c>
      <c r="C260" s="577" t="str" cm="1">
        <f t="array" ref="C260">IF(B260="","",_xlfn.IFS(B260="A","📦 Appro. généraux",B260="H","🛡️ Hygiène &amp; Sécurité",B260="B","🏗️ Bâtiments &amp; Travaux",B260="J","🏗️ Bâtiments &amp; Travaux",B260="R","⚙️ Mécanique &amp; Atelier",B260="N","🧪 Chimie &amp; Biologie",B260="G","🧪 Chimie &amp; Biologie",B260="C","📣 Communication &amp; Culture",B260="D","✈️ Déplacements &amp; Logist.",B260="F","✈️ Déplacements &amp; Logist.",B260="E","📋 Études, Conseils &amp; RH",B260="I","💻 Informatique &amp; Audio.",B260="M","🔬 Instruments scient.",B260="O","🔬 Instruments scient.",B260="P","🔬 Instruments scient.",B260="S","🔬 Instruments scient.",B260="T","🔬 Instruments scient.",B260="U","🔬 Instruments scient.",B260="V","🔬 Instruments scient.",B260="W","🔬 Instruments scient.",B260="K","🐁 Expérimentation",B260="Q","🐁 Expérimentation",B260="L","🏥 Santé &amp; Médical",TRUE,"❓ Inconnu"))</f>
        <v>💻 Informatique &amp; Audio.</v>
      </c>
      <c r="D260" s="53" t="s">
        <v>777</v>
      </c>
      <c r="E260" s="53" t="s">
        <v>357</v>
      </c>
      <c r="F260" s="53" t="s">
        <v>1035</v>
      </c>
      <c r="G260" s="53" t="s">
        <v>357</v>
      </c>
      <c r="H260" s="53" t="s">
        <v>1035</v>
      </c>
      <c r="I260" s="53" t="s">
        <v>853</v>
      </c>
      <c r="J260" s="53" t="s">
        <v>853</v>
      </c>
      <c r="K260" s="53" t="s">
        <v>853</v>
      </c>
      <c r="L260" s="120">
        <v>44877</v>
      </c>
      <c r="M260" s="120">
        <v>46338</v>
      </c>
      <c r="N260" s="53">
        <v>4600002967</v>
      </c>
      <c r="O260" s="53">
        <v>127000</v>
      </c>
      <c r="P260" s="53" t="s">
        <v>800</v>
      </c>
      <c r="Q260" s="53">
        <v>8068</v>
      </c>
      <c r="R260" s="53" t="s">
        <v>2103</v>
      </c>
      <c r="S260" s="53" t="s">
        <v>2210</v>
      </c>
      <c r="T260" s="53" t="s">
        <v>54</v>
      </c>
      <c r="U260" s="186" t="s">
        <v>2555</v>
      </c>
      <c r="V260" s="53" t="s">
        <v>1103</v>
      </c>
      <c r="W260" s="53" t="s">
        <v>416</v>
      </c>
      <c r="X260" s="121" t="s">
        <v>624</v>
      </c>
    </row>
    <row r="261" spans="1:24" ht="18" customHeight="1" x14ac:dyDescent="0.35">
      <c r="A261" t="str">
        <f t="shared" ca="1" si="13"/>
        <v>Marché terminé</v>
      </c>
      <c r="B261" s="576" t="str">
        <f t="shared" si="12"/>
        <v>I</v>
      </c>
      <c r="C261" s="577" t="str" cm="1">
        <f t="array" ref="C261">IF(B261="","",_xlfn.IFS(B261="A","📦 Appro. généraux",B261="H","🛡️ Hygiène &amp; Sécurité",B261="B","🏗️ Bâtiments &amp; Travaux",B261="J","🏗️ Bâtiments &amp; Travaux",B261="R","⚙️ Mécanique &amp; Atelier",B261="N","🧪 Chimie &amp; Biologie",B261="G","🧪 Chimie &amp; Biologie",B261="C","📣 Communication &amp; Culture",B261="D","✈️ Déplacements &amp; Logist.",B261="F","✈️ Déplacements &amp; Logist.",B261="E","📋 Études, Conseils &amp; RH",B261="I","💻 Informatique &amp; Audio.",B261="M","🔬 Instruments scient.",B261="O","🔬 Instruments scient.",B261="P","🔬 Instruments scient.",B261="S","🔬 Instruments scient.",B261="T","🔬 Instruments scient.",B261="U","🔬 Instruments scient.",B261="V","🔬 Instruments scient.",B261="W","🔬 Instruments scient.",B261="K","🐁 Expérimentation",B261="Q","🐁 Expérimentation",B261="L","🏥 Santé &amp; Médical",TRUE,"❓ Inconnu"))</f>
        <v>💻 Informatique &amp; Audio.</v>
      </c>
      <c r="D261" s="53" t="s">
        <v>777</v>
      </c>
      <c r="E261" s="53" t="s">
        <v>304</v>
      </c>
      <c r="F261" s="53" t="s">
        <v>1026</v>
      </c>
      <c r="G261" s="53" t="s">
        <v>304</v>
      </c>
      <c r="H261" s="53" t="s">
        <v>1026</v>
      </c>
      <c r="I261" s="53" t="s">
        <v>1095</v>
      </c>
      <c r="J261" s="53" t="s">
        <v>2175</v>
      </c>
      <c r="K261" s="53" t="s">
        <v>2175</v>
      </c>
      <c r="L261" s="120">
        <v>43586</v>
      </c>
      <c r="M261" s="120">
        <v>45382</v>
      </c>
      <c r="N261" s="53">
        <v>4600002975</v>
      </c>
      <c r="O261" s="53">
        <v>2500000</v>
      </c>
      <c r="P261" s="53" t="s">
        <v>801</v>
      </c>
      <c r="Q261" s="53">
        <v>12837</v>
      </c>
      <c r="R261" s="53" t="s">
        <v>2075</v>
      </c>
      <c r="S261" s="53" t="s">
        <v>1078</v>
      </c>
      <c r="T261" s="53" t="s">
        <v>54</v>
      </c>
      <c r="U261" s="186" t="s">
        <v>2516</v>
      </c>
      <c r="V261" s="53" t="s">
        <v>1103</v>
      </c>
      <c r="W261" s="53" t="s">
        <v>417</v>
      </c>
      <c r="X261" s="121" t="s">
        <v>625</v>
      </c>
    </row>
    <row r="262" spans="1:24" ht="18" customHeight="1" x14ac:dyDescent="0.35">
      <c r="A262" t="str">
        <f t="shared" ca="1" si="13"/>
        <v>Marché terminé</v>
      </c>
      <c r="B262" s="576" t="str">
        <f t="shared" si="12"/>
        <v>I</v>
      </c>
      <c r="C262" s="577" t="str" cm="1">
        <f t="array" ref="C262">IF(B262="","",_xlfn.IFS(B262="A","📦 Appro. généraux",B262="H","🛡️ Hygiène &amp; Sécurité",B262="B","🏗️ Bâtiments &amp; Travaux",B262="J","🏗️ Bâtiments &amp; Travaux",B262="R","⚙️ Mécanique &amp; Atelier",B262="N","🧪 Chimie &amp; Biologie",B262="G","🧪 Chimie &amp; Biologie",B262="C","📣 Communication &amp; Culture",B262="D","✈️ Déplacements &amp; Logist.",B262="F","✈️ Déplacements &amp; Logist.",B262="E","📋 Études, Conseils &amp; RH",B262="I","💻 Informatique &amp; Audio.",B262="M","🔬 Instruments scient.",B262="O","🔬 Instruments scient.",B262="P","🔬 Instruments scient.",B262="S","🔬 Instruments scient.",B262="T","🔬 Instruments scient.",B262="U","🔬 Instruments scient.",B262="V","🔬 Instruments scient.",B262="W","🔬 Instruments scient.",B262="K","🐁 Expérimentation",B262="Q","🐁 Expérimentation",B262="L","🏥 Santé &amp; Médical",TRUE,"❓ Inconnu"))</f>
        <v>💻 Informatique &amp; Audio.</v>
      </c>
      <c r="D262" s="53" t="s">
        <v>777</v>
      </c>
      <c r="E262" s="53" t="s">
        <v>358</v>
      </c>
      <c r="F262" s="53" t="s">
        <v>1711</v>
      </c>
      <c r="G262" s="53" t="s">
        <v>358</v>
      </c>
      <c r="H262" s="53" t="s">
        <v>1711</v>
      </c>
      <c r="I262" s="53" t="s">
        <v>1095</v>
      </c>
      <c r="J262" s="53" t="s">
        <v>798</v>
      </c>
      <c r="K262" s="53" t="s">
        <v>799</v>
      </c>
      <c r="L262" s="120">
        <v>43766</v>
      </c>
      <c r="M262" s="120">
        <v>45226</v>
      </c>
      <c r="N262" s="53">
        <v>4600003282</v>
      </c>
      <c r="O262" s="53">
        <v>200000</v>
      </c>
      <c r="P262" s="53" t="s">
        <v>801</v>
      </c>
      <c r="Q262" s="53">
        <v>11520</v>
      </c>
      <c r="R262" s="53" t="s">
        <v>2104</v>
      </c>
      <c r="S262" s="53" t="s">
        <v>753</v>
      </c>
      <c r="T262" s="53" t="s">
        <v>54</v>
      </c>
      <c r="U262" s="186" t="s">
        <v>2543</v>
      </c>
      <c r="V262" s="53" t="s">
        <v>1103</v>
      </c>
      <c r="W262" s="53" t="s">
        <v>418</v>
      </c>
      <c r="X262" s="121" t="s">
        <v>626</v>
      </c>
    </row>
    <row r="263" spans="1:24" ht="18" customHeight="1" x14ac:dyDescent="0.35">
      <c r="A263" t="str">
        <f t="shared" ca="1" si="13"/>
        <v>Marché terminé</v>
      </c>
      <c r="B263" s="576" t="str">
        <f t="shared" si="12"/>
        <v>I</v>
      </c>
      <c r="C263" s="577" t="str" cm="1">
        <f t="array" ref="C263">IF(B263="","",_xlfn.IFS(B263="A","📦 Appro. généraux",B263="H","🛡️ Hygiène &amp; Sécurité",B263="B","🏗️ Bâtiments &amp; Travaux",B263="J","🏗️ Bâtiments &amp; Travaux",B263="R","⚙️ Mécanique &amp; Atelier",B263="N","🧪 Chimie &amp; Biologie",B263="G","🧪 Chimie &amp; Biologie",B263="C","📣 Communication &amp; Culture",B263="D","✈️ Déplacements &amp; Logist.",B263="F","✈️ Déplacements &amp; Logist.",B263="E","📋 Études, Conseils &amp; RH",B263="I","💻 Informatique &amp; Audio.",B263="M","🔬 Instruments scient.",B263="O","🔬 Instruments scient.",B263="P","🔬 Instruments scient.",B263="S","🔬 Instruments scient.",B263="T","🔬 Instruments scient.",B263="U","🔬 Instruments scient.",B263="V","🔬 Instruments scient.",B263="W","🔬 Instruments scient.",B263="K","🐁 Expérimentation",B263="Q","🐁 Expérimentation",B263="L","🏥 Santé &amp; Médical",TRUE,"❓ Inconnu"))</f>
        <v>💻 Informatique &amp; Audio.</v>
      </c>
      <c r="D263" s="53" t="s">
        <v>777</v>
      </c>
      <c r="E263" s="53" t="s">
        <v>359</v>
      </c>
      <c r="F263" s="53" t="s">
        <v>1712</v>
      </c>
      <c r="G263" s="53" t="s">
        <v>359</v>
      </c>
      <c r="H263" s="53" t="s">
        <v>1712</v>
      </c>
      <c r="I263" s="53" t="s">
        <v>853</v>
      </c>
      <c r="J263" s="53" t="s">
        <v>853</v>
      </c>
      <c r="K263" s="53" t="s">
        <v>853</v>
      </c>
      <c r="L263" s="120">
        <v>43838</v>
      </c>
      <c r="M263" s="120">
        <v>44933</v>
      </c>
      <c r="N263" s="53">
        <v>4600003311</v>
      </c>
      <c r="O263" s="53">
        <v>300000</v>
      </c>
      <c r="P263" s="53" t="s">
        <v>800</v>
      </c>
      <c r="Q263" s="53">
        <v>6543</v>
      </c>
      <c r="R263" s="53" t="s">
        <v>2105</v>
      </c>
      <c r="S263" s="53" t="s">
        <v>713</v>
      </c>
      <c r="T263" s="53" t="s">
        <v>54</v>
      </c>
      <c r="U263" s="186" t="s">
        <v>2556</v>
      </c>
      <c r="V263" s="53" t="s">
        <v>1103</v>
      </c>
      <c r="W263" s="53" t="s">
        <v>419</v>
      </c>
      <c r="X263" s="121" t="s">
        <v>627</v>
      </c>
    </row>
    <row r="264" spans="1:24" ht="18" customHeight="1" x14ac:dyDescent="0.35">
      <c r="A264" t="str">
        <f t="shared" ca="1" si="13"/>
        <v>Marché terminé</v>
      </c>
      <c r="B264" s="576" t="str">
        <f t="shared" si="12"/>
        <v>I</v>
      </c>
      <c r="C264" s="577" t="str" cm="1">
        <f t="array" ref="C264">IF(B264="","",_xlfn.IFS(B264="A","📦 Appro. généraux",B264="H","🛡️ Hygiène &amp; Sécurité",B264="B","🏗️ Bâtiments &amp; Travaux",B264="J","🏗️ Bâtiments &amp; Travaux",B264="R","⚙️ Mécanique &amp; Atelier",B264="N","🧪 Chimie &amp; Biologie",B264="G","🧪 Chimie &amp; Biologie",B264="C","📣 Communication &amp; Culture",B264="D","✈️ Déplacements &amp; Logist.",B264="F","✈️ Déplacements &amp; Logist.",B264="E","📋 Études, Conseils &amp; RH",B264="I","💻 Informatique &amp; Audio.",B264="M","🔬 Instruments scient.",B264="O","🔬 Instruments scient.",B264="P","🔬 Instruments scient.",B264="S","🔬 Instruments scient.",B264="T","🔬 Instruments scient.",B264="U","🔬 Instruments scient.",B264="V","🔬 Instruments scient.",B264="W","🔬 Instruments scient.",B264="K","🐁 Expérimentation",B264="Q","🐁 Expérimentation",B264="L","🏥 Santé &amp; Médical",TRUE,"❓ Inconnu"))</f>
        <v>💻 Informatique &amp; Audio.</v>
      </c>
      <c r="D264" s="53" t="s">
        <v>777</v>
      </c>
      <c r="E264" s="53" t="s">
        <v>360</v>
      </c>
      <c r="F264" s="53" t="s">
        <v>1713</v>
      </c>
      <c r="G264" s="53" t="s">
        <v>360</v>
      </c>
      <c r="H264" s="53" t="s">
        <v>1713</v>
      </c>
      <c r="I264" s="53" t="s">
        <v>853</v>
      </c>
      <c r="J264" s="53" t="s">
        <v>853</v>
      </c>
      <c r="K264" s="53" t="s">
        <v>853</v>
      </c>
      <c r="L264" s="120">
        <v>43704</v>
      </c>
      <c r="M264" s="120">
        <v>45164</v>
      </c>
      <c r="N264" s="53">
        <v>4600003425</v>
      </c>
      <c r="O264" s="53">
        <v>250000</v>
      </c>
      <c r="P264" s="53" t="s">
        <v>800</v>
      </c>
      <c r="Q264" s="53">
        <v>6543</v>
      </c>
      <c r="R264" s="53" t="s">
        <v>2105</v>
      </c>
      <c r="S264" s="53" t="s">
        <v>713</v>
      </c>
      <c r="T264" s="53" t="s">
        <v>54</v>
      </c>
      <c r="U264" s="186" t="s">
        <v>2564</v>
      </c>
      <c r="V264" s="53" t="s">
        <v>1103</v>
      </c>
      <c r="W264" s="53" t="s">
        <v>420</v>
      </c>
      <c r="X264" s="121" t="s">
        <v>628</v>
      </c>
    </row>
    <row r="265" spans="1:24" ht="18" customHeight="1" x14ac:dyDescent="0.35">
      <c r="A265" t="str">
        <f t="shared" ca="1" si="13"/>
        <v>Marché terminé</v>
      </c>
      <c r="B265" s="576" t="str">
        <f t="shared" si="12"/>
        <v>I</v>
      </c>
      <c r="C265" s="577" t="str" cm="1">
        <f t="array" ref="C265">IF(B265="","",_xlfn.IFS(B265="A","📦 Appro. généraux",B265="H","🛡️ Hygiène &amp; Sécurité",B265="B","🏗️ Bâtiments &amp; Travaux",B265="J","🏗️ Bâtiments &amp; Travaux",B265="R","⚙️ Mécanique &amp; Atelier",B265="N","🧪 Chimie &amp; Biologie",B265="G","🧪 Chimie &amp; Biologie",B265="C","📣 Communication &amp; Culture",B265="D","✈️ Déplacements &amp; Logist.",B265="F","✈️ Déplacements &amp; Logist.",B265="E","📋 Études, Conseils &amp; RH",B265="I","💻 Informatique &amp; Audio.",B265="M","🔬 Instruments scient.",B265="O","🔬 Instruments scient.",B265="P","🔬 Instruments scient.",B265="S","🔬 Instruments scient.",B265="T","🔬 Instruments scient.",B265="U","🔬 Instruments scient.",B265="V","🔬 Instruments scient.",B265="W","🔬 Instruments scient.",B265="K","🐁 Expérimentation",B265="Q","🐁 Expérimentation",B265="L","🏥 Santé &amp; Médical",TRUE,"❓ Inconnu"))</f>
        <v>💻 Informatique &amp; Audio.</v>
      </c>
      <c r="D265" s="53" t="s">
        <v>777</v>
      </c>
      <c r="E265" s="53" t="s">
        <v>361</v>
      </c>
      <c r="F265" s="53" t="s">
        <v>765</v>
      </c>
      <c r="G265" s="53" t="s">
        <v>361</v>
      </c>
      <c r="H265" s="53" t="s">
        <v>765</v>
      </c>
      <c r="I265" s="53" t="s">
        <v>1095</v>
      </c>
      <c r="J265" s="53" t="s">
        <v>798</v>
      </c>
      <c r="K265" s="53" t="s">
        <v>799</v>
      </c>
      <c r="L265" s="120">
        <v>44106</v>
      </c>
      <c r="M265" s="120">
        <v>45657</v>
      </c>
      <c r="N265" s="53">
        <v>4600003559</v>
      </c>
      <c r="O265" s="53">
        <v>150000</v>
      </c>
      <c r="P265" s="53" t="s">
        <v>801</v>
      </c>
      <c r="Q265" s="53">
        <v>14482</v>
      </c>
      <c r="R265" s="53" t="s">
        <v>2106</v>
      </c>
      <c r="S265" s="53" t="s">
        <v>765</v>
      </c>
      <c r="T265" s="53" t="s">
        <v>54</v>
      </c>
      <c r="U265" s="189" t="s">
        <v>2544</v>
      </c>
      <c r="V265" s="53" t="s">
        <v>1103</v>
      </c>
      <c r="W265" s="53" t="s">
        <v>421</v>
      </c>
      <c r="X265" s="121" t="s">
        <v>629</v>
      </c>
    </row>
    <row r="266" spans="1:24" ht="18" customHeight="1" x14ac:dyDescent="0.35">
      <c r="A266" t="str">
        <f t="shared" ca="1" si="13"/>
        <v>Marché terminé</v>
      </c>
      <c r="B266" s="576" t="str">
        <f t="shared" si="12"/>
        <v>I</v>
      </c>
      <c r="C266" s="577" t="str" cm="1">
        <f t="array" ref="C266">IF(B266="","",_xlfn.IFS(B266="A","📦 Appro. généraux",B266="H","🛡️ Hygiène &amp; Sécurité",B266="B","🏗️ Bâtiments &amp; Travaux",B266="J","🏗️ Bâtiments &amp; Travaux",B266="R","⚙️ Mécanique &amp; Atelier",B266="N","🧪 Chimie &amp; Biologie",B266="G","🧪 Chimie &amp; Biologie",B266="C","📣 Communication &amp; Culture",B266="D","✈️ Déplacements &amp; Logist.",B266="F","✈️ Déplacements &amp; Logist.",B266="E","📋 Études, Conseils &amp; RH",B266="I","💻 Informatique &amp; Audio.",B266="M","🔬 Instruments scient.",B266="O","🔬 Instruments scient.",B266="P","🔬 Instruments scient.",B266="S","🔬 Instruments scient.",B266="T","🔬 Instruments scient.",B266="U","🔬 Instruments scient.",B266="V","🔬 Instruments scient.",B266="W","🔬 Instruments scient.",B266="K","🐁 Expérimentation",B266="Q","🐁 Expérimentation",B266="L","🏥 Santé &amp; Médical",TRUE,"❓ Inconnu"))</f>
        <v>💻 Informatique &amp; Audio.</v>
      </c>
      <c r="D266" s="53" t="s">
        <v>777</v>
      </c>
      <c r="E266" s="53" t="s">
        <v>362</v>
      </c>
      <c r="F266" s="53" t="s">
        <v>765</v>
      </c>
      <c r="G266" s="53" t="s">
        <v>362</v>
      </c>
      <c r="H266" s="53" t="s">
        <v>765</v>
      </c>
      <c r="I266" s="53" t="s">
        <v>1095</v>
      </c>
      <c r="J266" s="53" t="s">
        <v>798</v>
      </c>
      <c r="K266" s="53" t="s">
        <v>799</v>
      </c>
      <c r="L266" s="120">
        <v>44106</v>
      </c>
      <c r="M266" s="120">
        <v>45657</v>
      </c>
      <c r="N266" s="53">
        <v>4600003609</v>
      </c>
      <c r="O266" s="53">
        <v>200000</v>
      </c>
      <c r="P266" s="53" t="s">
        <v>801</v>
      </c>
      <c r="Q266" s="53">
        <v>14480</v>
      </c>
      <c r="R266" s="53" t="s">
        <v>2107</v>
      </c>
      <c r="S266" s="53" t="s">
        <v>765</v>
      </c>
      <c r="T266" s="53" t="s">
        <v>54</v>
      </c>
      <c r="U266" s="189" t="s">
        <v>2544</v>
      </c>
      <c r="V266" s="53" t="s">
        <v>1103</v>
      </c>
      <c r="W266" s="53" t="s">
        <v>422</v>
      </c>
      <c r="X266" s="121" t="s">
        <v>630</v>
      </c>
    </row>
    <row r="267" spans="1:24" ht="18" customHeight="1" x14ac:dyDescent="0.35">
      <c r="A267" t="str">
        <f t="shared" ca="1" si="13"/>
        <v>Marché terminé</v>
      </c>
      <c r="B267" s="576" t="str">
        <f t="shared" si="12"/>
        <v>I</v>
      </c>
      <c r="C267" s="577" t="str" cm="1">
        <f t="array" ref="C267">IF(B267="","",_xlfn.IFS(B267="A","📦 Appro. généraux",B267="H","🛡️ Hygiène &amp; Sécurité",B267="B","🏗️ Bâtiments &amp; Travaux",B267="J","🏗️ Bâtiments &amp; Travaux",B267="R","⚙️ Mécanique &amp; Atelier",B267="N","🧪 Chimie &amp; Biologie",B267="G","🧪 Chimie &amp; Biologie",B267="C","📣 Communication &amp; Culture",B267="D","✈️ Déplacements &amp; Logist.",B267="F","✈️ Déplacements &amp; Logist.",B267="E","📋 Études, Conseils &amp; RH",B267="I","💻 Informatique &amp; Audio.",B267="M","🔬 Instruments scient.",B267="O","🔬 Instruments scient.",B267="P","🔬 Instruments scient.",B267="S","🔬 Instruments scient.",B267="T","🔬 Instruments scient.",B267="U","🔬 Instruments scient.",B267="V","🔬 Instruments scient.",B267="W","🔬 Instruments scient.",B267="K","🐁 Expérimentation",B267="Q","🐁 Expérimentation",B267="L","🏥 Santé &amp; Médical",TRUE,"❓ Inconnu"))</f>
        <v>💻 Informatique &amp; Audio.</v>
      </c>
      <c r="D267" s="53" t="s">
        <v>777</v>
      </c>
      <c r="E267" s="53" t="s">
        <v>363</v>
      </c>
      <c r="F267" s="53" t="s">
        <v>765</v>
      </c>
      <c r="G267" s="53" t="s">
        <v>363</v>
      </c>
      <c r="H267" s="53" t="s">
        <v>765</v>
      </c>
      <c r="I267" s="53" t="s">
        <v>1102</v>
      </c>
      <c r="J267" s="53" t="s">
        <v>855</v>
      </c>
      <c r="K267" s="53" t="s">
        <v>2175</v>
      </c>
      <c r="L267" s="120">
        <v>44166</v>
      </c>
      <c r="M267" s="120">
        <v>45291</v>
      </c>
      <c r="N267" s="53">
        <v>4600003619</v>
      </c>
      <c r="O267" s="53">
        <v>0</v>
      </c>
      <c r="P267" s="53" t="s">
        <v>801</v>
      </c>
      <c r="Q267" s="53">
        <v>544</v>
      </c>
      <c r="R267" s="53" t="s">
        <v>2108</v>
      </c>
      <c r="S267" s="53" t="s">
        <v>754</v>
      </c>
      <c r="T267" s="53" t="s">
        <v>54</v>
      </c>
      <c r="U267" s="172" t="s">
        <v>2240</v>
      </c>
      <c r="V267" s="53" t="s">
        <v>1103</v>
      </c>
      <c r="W267" s="53" t="s">
        <v>423</v>
      </c>
      <c r="X267" s="121" t="s">
        <v>631</v>
      </c>
    </row>
    <row r="268" spans="1:24" ht="18" customHeight="1" x14ac:dyDescent="0.35">
      <c r="A268" t="str">
        <f t="shared" ca="1" si="13"/>
        <v>Marché terminé</v>
      </c>
      <c r="B268" s="576" t="str">
        <f t="shared" si="12"/>
        <v>I</v>
      </c>
      <c r="C268" s="577" t="str" cm="1">
        <f t="array" ref="C268">IF(B268="","",_xlfn.IFS(B268="A","📦 Appro. généraux",B268="H","🛡️ Hygiène &amp; Sécurité",B268="B","🏗️ Bâtiments &amp; Travaux",B268="J","🏗️ Bâtiments &amp; Travaux",B268="R","⚙️ Mécanique &amp; Atelier",B268="N","🧪 Chimie &amp; Biologie",B268="G","🧪 Chimie &amp; Biologie",B268="C","📣 Communication &amp; Culture",B268="D","✈️ Déplacements &amp; Logist.",B268="F","✈️ Déplacements &amp; Logist.",B268="E","📋 Études, Conseils &amp; RH",B268="I","💻 Informatique &amp; Audio.",B268="M","🔬 Instruments scient.",B268="O","🔬 Instruments scient.",B268="P","🔬 Instruments scient.",B268="S","🔬 Instruments scient.",B268="T","🔬 Instruments scient.",B268="U","🔬 Instruments scient.",B268="V","🔬 Instruments scient.",B268="W","🔬 Instruments scient.",B268="K","🐁 Expérimentation",B268="Q","🐁 Expérimentation",B268="L","🏥 Santé &amp; Médical",TRUE,"❓ Inconnu"))</f>
        <v>💻 Informatique &amp; Audio.</v>
      </c>
      <c r="D268" s="53" t="s">
        <v>777</v>
      </c>
      <c r="E268" s="53" t="s">
        <v>364</v>
      </c>
      <c r="F268" s="53" t="s">
        <v>765</v>
      </c>
      <c r="G268" s="53" t="s">
        <v>364</v>
      </c>
      <c r="H268" s="53" t="s">
        <v>765</v>
      </c>
      <c r="I268" s="53" t="s">
        <v>1102</v>
      </c>
      <c r="J268" s="53" t="s">
        <v>855</v>
      </c>
      <c r="K268" s="53" t="s">
        <v>2175</v>
      </c>
      <c r="L268" s="120">
        <v>44169</v>
      </c>
      <c r="M268" s="120">
        <v>45629</v>
      </c>
      <c r="N268" s="53">
        <v>4600003657</v>
      </c>
      <c r="O268" s="53">
        <v>0</v>
      </c>
      <c r="P268" s="53" t="s">
        <v>801</v>
      </c>
      <c r="Q268" s="53">
        <v>13717</v>
      </c>
      <c r="R268" s="53" t="s">
        <v>2109</v>
      </c>
      <c r="S268" s="53" t="s">
        <v>765</v>
      </c>
      <c r="T268" s="53" t="s">
        <v>54</v>
      </c>
      <c r="U268" s="169" t="s">
        <v>765</v>
      </c>
      <c r="V268" s="53" t="s">
        <v>1103</v>
      </c>
      <c r="W268" s="53" t="s">
        <v>423</v>
      </c>
      <c r="X268" s="121" t="s">
        <v>631</v>
      </c>
    </row>
    <row r="269" spans="1:24" ht="18" customHeight="1" x14ac:dyDescent="0.35">
      <c r="A269" t="str">
        <f t="shared" ca="1" si="13"/>
        <v>Marché terminé</v>
      </c>
      <c r="B269" s="576" t="str">
        <f t="shared" si="12"/>
        <v>I</v>
      </c>
      <c r="C269" s="577" t="str" cm="1">
        <f t="array" ref="C269">IF(B269="","",_xlfn.IFS(B269="A","📦 Appro. généraux",B269="H","🛡️ Hygiène &amp; Sécurité",B269="B","🏗️ Bâtiments &amp; Travaux",B269="J","🏗️ Bâtiments &amp; Travaux",B269="R","⚙️ Mécanique &amp; Atelier",B269="N","🧪 Chimie &amp; Biologie",B269="G","🧪 Chimie &amp; Biologie",B269="C","📣 Communication &amp; Culture",B269="D","✈️ Déplacements &amp; Logist.",B269="F","✈️ Déplacements &amp; Logist.",B269="E","📋 Études, Conseils &amp; RH",B269="I","💻 Informatique &amp; Audio.",B269="M","🔬 Instruments scient.",B269="O","🔬 Instruments scient.",B269="P","🔬 Instruments scient.",B269="S","🔬 Instruments scient.",B269="T","🔬 Instruments scient.",B269="U","🔬 Instruments scient.",B269="V","🔬 Instruments scient.",B269="W","🔬 Instruments scient.",B269="K","🐁 Expérimentation",B269="Q","🐁 Expérimentation",B269="L","🏥 Santé &amp; Médical",TRUE,"❓ Inconnu"))</f>
        <v>💻 Informatique &amp; Audio.</v>
      </c>
      <c r="D269" s="53" t="s">
        <v>777</v>
      </c>
      <c r="E269" s="53" t="s">
        <v>365</v>
      </c>
      <c r="F269" s="53" t="s">
        <v>765</v>
      </c>
      <c r="G269" s="53" t="s">
        <v>365</v>
      </c>
      <c r="H269" s="53" t="s">
        <v>765</v>
      </c>
      <c r="I269" s="53" t="s">
        <v>1095</v>
      </c>
      <c r="J269" s="53" t="s">
        <v>798</v>
      </c>
      <c r="K269" s="53" t="s">
        <v>799</v>
      </c>
      <c r="L269" s="120">
        <v>44106</v>
      </c>
      <c r="M269" s="120">
        <v>45657</v>
      </c>
      <c r="N269" s="53">
        <v>4600003660</v>
      </c>
      <c r="O269" s="53">
        <v>150000</v>
      </c>
      <c r="P269" s="53" t="s">
        <v>801</v>
      </c>
      <c r="Q269" s="53">
        <v>14479</v>
      </c>
      <c r="R269" s="53" t="s">
        <v>2110</v>
      </c>
      <c r="S269" s="53" t="s">
        <v>765</v>
      </c>
      <c r="T269" s="53" t="s">
        <v>54</v>
      </c>
      <c r="U269" s="186" t="s">
        <v>2544</v>
      </c>
      <c r="V269" s="53" t="s">
        <v>1103</v>
      </c>
      <c r="W269" s="53" t="s">
        <v>421</v>
      </c>
      <c r="X269" s="121" t="s">
        <v>629</v>
      </c>
    </row>
    <row r="270" spans="1:24" ht="18" customHeight="1" x14ac:dyDescent="0.35">
      <c r="A270" t="str">
        <f t="shared" ca="1" si="13"/>
        <v>Marché terminé</v>
      </c>
      <c r="B270" s="576" t="str">
        <f t="shared" si="12"/>
        <v>I</v>
      </c>
      <c r="C270" s="577" t="str" cm="1">
        <f t="array" ref="C270">IF(B270="","",_xlfn.IFS(B270="A","📦 Appro. généraux",B270="H","🛡️ Hygiène &amp; Sécurité",B270="B","🏗️ Bâtiments &amp; Travaux",B270="J","🏗️ Bâtiments &amp; Travaux",B270="R","⚙️ Mécanique &amp; Atelier",B270="N","🧪 Chimie &amp; Biologie",B270="G","🧪 Chimie &amp; Biologie",B270="C","📣 Communication &amp; Culture",B270="D","✈️ Déplacements &amp; Logist.",B270="F","✈️ Déplacements &amp; Logist.",B270="E","📋 Études, Conseils &amp; RH",B270="I","💻 Informatique &amp; Audio.",B270="M","🔬 Instruments scient.",B270="O","🔬 Instruments scient.",B270="P","🔬 Instruments scient.",B270="S","🔬 Instruments scient.",B270="T","🔬 Instruments scient.",B270="U","🔬 Instruments scient.",B270="V","🔬 Instruments scient.",B270="W","🔬 Instruments scient.",B270="K","🐁 Expérimentation",B270="Q","🐁 Expérimentation",B270="L","🏥 Santé &amp; Médical",TRUE,"❓ Inconnu"))</f>
        <v>💻 Informatique &amp; Audio.</v>
      </c>
      <c r="D270" s="53" t="s">
        <v>777</v>
      </c>
      <c r="E270" s="53" t="s">
        <v>365</v>
      </c>
      <c r="F270" s="53" t="s">
        <v>765</v>
      </c>
      <c r="G270" s="53" t="s">
        <v>365</v>
      </c>
      <c r="H270" s="53" t="s">
        <v>765</v>
      </c>
      <c r="I270" s="53" t="s">
        <v>1095</v>
      </c>
      <c r="J270" s="53" t="s">
        <v>798</v>
      </c>
      <c r="K270" s="53" t="s">
        <v>799</v>
      </c>
      <c r="L270" s="120">
        <v>44106</v>
      </c>
      <c r="M270" s="120">
        <v>45657</v>
      </c>
      <c r="N270" s="53">
        <v>4600003669</v>
      </c>
      <c r="O270" s="53">
        <v>1550000</v>
      </c>
      <c r="P270" s="53" t="s">
        <v>801</v>
      </c>
      <c r="Q270" s="53">
        <v>14481</v>
      </c>
      <c r="R270" s="53" t="s">
        <v>2111</v>
      </c>
      <c r="S270" s="53" t="s">
        <v>765</v>
      </c>
      <c r="T270" s="53" t="s">
        <v>54</v>
      </c>
      <c r="U270" s="186" t="s">
        <v>2544</v>
      </c>
      <c r="V270" s="53" t="s">
        <v>1103</v>
      </c>
      <c r="W270" s="53" t="s">
        <v>421</v>
      </c>
      <c r="X270" s="121" t="s">
        <v>629</v>
      </c>
    </row>
    <row r="271" spans="1:24" ht="18" customHeight="1" x14ac:dyDescent="0.35">
      <c r="A271" t="str">
        <f t="shared" ca="1" si="13"/>
        <v>Marché terminé</v>
      </c>
      <c r="B271" s="576" t="str">
        <f t="shared" si="12"/>
        <v>I</v>
      </c>
      <c r="C271" s="577" t="str" cm="1">
        <f t="array" ref="C271">IF(B271="","",_xlfn.IFS(B271="A","📦 Appro. généraux",B271="H","🛡️ Hygiène &amp; Sécurité",B271="B","🏗️ Bâtiments &amp; Travaux",B271="J","🏗️ Bâtiments &amp; Travaux",B271="R","⚙️ Mécanique &amp; Atelier",B271="N","🧪 Chimie &amp; Biologie",B271="G","🧪 Chimie &amp; Biologie",B271="C","📣 Communication &amp; Culture",B271="D","✈️ Déplacements &amp; Logist.",B271="F","✈️ Déplacements &amp; Logist.",B271="E","📋 Études, Conseils &amp; RH",B271="I","💻 Informatique &amp; Audio.",B271="M","🔬 Instruments scient.",B271="O","🔬 Instruments scient.",B271="P","🔬 Instruments scient.",B271="S","🔬 Instruments scient.",B271="T","🔬 Instruments scient.",B271="U","🔬 Instruments scient.",B271="V","🔬 Instruments scient.",B271="W","🔬 Instruments scient.",B271="K","🐁 Expérimentation",B271="Q","🐁 Expérimentation",B271="L","🏥 Santé &amp; Médical",TRUE,"❓ Inconnu"))</f>
        <v>💻 Informatique &amp; Audio.</v>
      </c>
      <c r="D271" s="53" t="s">
        <v>777</v>
      </c>
      <c r="E271" s="53" t="s">
        <v>366</v>
      </c>
      <c r="F271" s="53" t="s">
        <v>1036</v>
      </c>
      <c r="G271" s="53" t="s">
        <v>366</v>
      </c>
      <c r="H271" s="53" t="s">
        <v>1036</v>
      </c>
      <c r="I271" s="53" t="s">
        <v>1095</v>
      </c>
      <c r="J271" s="53" t="s">
        <v>855</v>
      </c>
      <c r="K271" s="53" t="s">
        <v>857</v>
      </c>
      <c r="L271" s="120">
        <v>42998</v>
      </c>
      <c r="M271" s="120">
        <v>45714</v>
      </c>
      <c r="N271" s="53">
        <v>4600003725</v>
      </c>
      <c r="O271" s="53">
        <v>0</v>
      </c>
      <c r="P271" s="53" t="s">
        <v>801</v>
      </c>
      <c r="Q271" s="53">
        <v>1957</v>
      </c>
      <c r="R271" s="53" t="s">
        <v>2112</v>
      </c>
      <c r="S271" s="53" t="s">
        <v>2211</v>
      </c>
      <c r="T271" s="53" t="s">
        <v>54</v>
      </c>
      <c r="U271" s="186" t="s">
        <v>2528</v>
      </c>
      <c r="V271" s="53" t="s">
        <v>1103</v>
      </c>
      <c r="W271" s="53" t="s">
        <v>424</v>
      </c>
      <c r="X271" s="121" t="s">
        <v>632</v>
      </c>
    </row>
    <row r="272" spans="1:24" ht="18" customHeight="1" x14ac:dyDescent="0.35">
      <c r="A272" t="str">
        <f t="shared" ca="1" si="13"/>
        <v>Marché terminé</v>
      </c>
      <c r="B272" s="576" t="str">
        <f t="shared" si="12"/>
        <v>I</v>
      </c>
      <c r="C272" s="577" t="str" cm="1">
        <f t="array" ref="C272">IF(B272="","",_xlfn.IFS(B272="A","📦 Appro. généraux",B272="H","🛡️ Hygiène &amp; Sécurité",B272="B","🏗️ Bâtiments &amp; Travaux",B272="J","🏗️ Bâtiments &amp; Travaux",B272="R","⚙️ Mécanique &amp; Atelier",B272="N","🧪 Chimie &amp; Biologie",B272="G","🧪 Chimie &amp; Biologie",B272="C","📣 Communication &amp; Culture",B272="D","✈️ Déplacements &amp; Logist.",B272="F","✈️ Déplacements &amp; Logist.",B272="E","📋 Études, Conseils &amp; RH",B272="I","💻 Informatique &amp; Audio.",B272="M","🔬 Instruments scient.",B272="O","🔬 Instruments scient.",B272="P","🔬 Instruments scient.",B272="S","🔬 Instruments scient.",B272="T","🔬 Instruments scient.",B272="U","🔬 Instruments scient.",B272="V","🔬 Instruments scient.",B272="W","🔬 Instruments scient.",B272="K","🐁 Expérimentation",B272="Q","🐁 Expérimentation",B272="L","🏥 Santé &amp; Médical",TRUE,"❓ Inconnu"))</f>
        <v>💻 Informatique &amp; Audio.</v>
      </c>
      <c r="D272" s="53" t="s">
        <v>777</v>
      </c>
      <c r="E272" s="53" t="s">
        <v>367</v>
      </c>
      <c r="F272" s="53" t="s">
        <v>765</v>
      </c>
      <c r="G272" s="53" t="s">
        <v>367</v>
      </c>
      <c r="H272" s="53" t="s">
        <v>765</v>
      </c>
      <c r="I272" s="53" t="s">
        <v>1095</v>
      </c>
      <c r="J272" s="53" t="s">
        <v>798</v>
      </c>
      <c r="K272" s="53" t="s">
        <v>799</v>
      </c>
      <c r="L272" s="120">
        <v>44106</v>
      </c>
      <c r="M272" s="120">
        <v>45566</v>
      </c>
      <c r="N272" s="53">
        <v>4600003750</v>
      </c>
      <c r="O272" s="53">
        <v>150000</v>
      </c>
      <c r="P272" s="53" t="s">
        <v>801</v>
      </c>
      <c r="Q272" s="53">
        <v>5777</v>
      </c>
      <c r="R272" s="53" t="s">
        <v>2113</v>
      </c>
      <c r="S272" s="53" t="s">
        <v>765</v>
      </c>
      <c r="T272" s="53" t="s">
        <v>54</v>
      </c>
      <c r="U272" s="186" t="s">
        <v>2544</v>
      </c>
      <c r="V272" s="53" t="s">
        <v>1103</v>
      </c>
      <c r="W272" s="53" t="s">
        <v>425</v>
      </c>
      <c r="X272" s="121" t="s">
        <v>633</v>
      </c>
    </row>
    <row r="273" spans="1:24" ht="18" customHeight="1" x14ac:dyDescent="0.35">
      <c r="A273" t="str">
        <f t="shared" ca="1" si="13"/>
        <v>Marché terminé</v>
      </c>
      <c r="B273" s="576" t="str">
        <f t="shared" si="12"/>
        <v>I</v>
      </c>
      <c r="C273" s="577" t="str" cm="1">
        <f t="array" ref="C273">IF(B273="","",_xlfn.IFS(B273="A","📦 Appro. généraux",B273="H","🛡️ Hygiène &amp; Sécurité",B273="B","🏗️ Bâtiments &amp; Travaux",B273="J","🏗️ Bâtiments &amp; Travaux",B273="R","⚙️ Mécanique &amp; Atelier",B273="N","🧪 Chimie &amp; Biologie",B273="G","🧪 Chimie &amp; Biologie",B273="C","📣 Communication &amp; Culture",B273="D","✈️ Déplacements &amp; Logist.",B273="F","✈️ Déplacements &amp; Logist.",B273="E","📋 Études, Conseils &amp; RH",B273="I","💻 Informatique &amp; Audio.",B273="M","🔬 Instruments scient.",B273="O","🔬 Instruments scient.",B273="P","🔬 Instruments scient.",B273="S","🔬 Instruments scient.",B273="T","🔬 Instruments scient.",B273="U","🔬 Instruments scient.",B273="V","🔬 Instruments scient.",B273="W","🔬 Instruments scient.",B273="K","🐁 Expérimentation",B273="Q","🐁 Expérimentation",B273="L","🏥 Santé &amp; Médical",TRUE,"❓ Inconnu"))</f>
        <v>💻 Informatique &amp; Audio.</v>
      </c>
      <c r="D273" s="53" t="s">
        <v>777</v>
      </c>
      <c r="E273" s="53" t="s">
        <v>367</v>
      </c>
      <c r="F273" s="53" t="s">
        <v>765</v>
      </c>
      <c r="G273" s="53" t="s">
        <v>367</v>
      </c>
      <c r="H273" s="53" t="s">
        <v>765</v>
      </c>
      <c r="I273" s="53" t="s">
        <v>1095</v>
      </c>
      <c r="J273" s="53" t="s">
        <v>798</v>
      </c>
      <c r="K273" s="53" t="s">
        <v>799</v>
      </c>
      <c r="L273" s="120">
        <v>44106</v>
      </c>
      <c r="M273" s="120">
        <v>45566</v>
      </c>
      <c r="N273" s="53">
        <v>4600003751</v>
      </c>
      <c r="O273" s="53">
        <v>150000</v>
      </c>
      <c r="P273" s="53" t="s">
        <v>801</v>
      </c>
      <c r="Q273" s="53">
        <v>5777</v>
      </c>
      <c r="R273" s="53" t="s">
        <v>2113</v>
      </c>
      <c r="S273" s="53" t="s">
        <v>765</v>
      </c>
      <c r="T273" s="53" t="s">
        <v>54</v>
      </c>
      <c r="U273" s="186" t="s">
        <v>2544</v>
      </c>
      <c r="V273" s="53" t="s">
        <v>1103</v>
      </c>
      <c r="W273" s="53" t="s">
        <v>425</v>
      </c>
      <c r="X273" s="121" t="s">
        <v>633</v>
      </c>
    </row>
    <row r="274" spans="1:24" ht="18" customHeight="1" x14ac:dyDescent="0.35">
      <c r="A274" t="str">
        <f t="shared" ca="1" si="13"/>
        <v>Marché terminé</v>
      </c>
      <c r="B274" s="576" t="str">
        <f t="shared" si="12"/>
        <v>I</v>
      </c>
      <c r="C274" s="577" t="str" cm="1">
        <f t="array" ref="C274">IF(B274="","",_xlfn.IFS(B274="A","📦 Appro. généraux",B274="H","🛡️ Hygiène &amp; Sécurité",B274="B","🏗️ Bâtiments &amp; Travaux",B274="J","🏗️ Bâtiments &amp; Travaux",B274="R","⚙️ Mécanique &amp; Atelier",B274="N","🧪 Chimie &amp; Biologie",B274="G","🧪 Chimie &amp; Biologie",B274="C","📣 Communication &amp; Culture",B274="D","✈️ Déplacements &amp; Logist.",B274="F","✈️ Déplacements &amp; Logist.",B274="E","📋 Études, Conseils &amp; RH",B274="I","💻 Informatique &amp; Audio.",B274="M","🔬 Instruments scient.",B274="O","🔬 Instruments scient.",B274="P","🔬 Instruments scient.",B274="S","🔬 Instruments scient.",B274="T","🔬 Instruments scient.",B274="U","🔬 Instruments scient.",B274="V","🔬 Instruments scient.",B274="W","🔬 Instruments scient.",B274="K","🐁 Expérimentation",B274="Q","🐁 Expérimentation",B274="L","🏥 Santé &amp; Médical",TRUE,"❓ Inconnu"))</f>
        <v>💻 Informatique &amp; Audio.</v>
      </c>
      <c r="D274" s="53" t="s">
        <v>777</v>
      </c>
      <c r="E274" s="53" t="s">
        <v>367</v>
      </c>
      <c r="F274" s="53" t="s">
        <v>765</v>
      </c>
      <c r="G274" s="53" t="s">
        <v>367</v>
      </c>
      <c r="H274" s="53" t="s">
        <v>765</v>
      </c>
      <c r="I274" s="53" t="s">
        <v>1095</v>
      </c>
      <c r="J274" s="53" t="s">
        <v>798</v>
      </c>
      <c r="K274" s="53" t="s">
        <v>799</v>
      </c>
      <c r="L274" s="120">
        <v>44106</v>
      </c>
      <c r="M274" s="120">
        <v>45566</v>
      </c>
      <c r="N274" s="53">
        <v>4600003754</v>
      </c>
      <c r="O274" s="53">
        <v>150000</v>
      </c>
      <c r="P274" s="53" t="s">
        <v>801</v>
      </c>
      <c r="Q274" s="53">
        <v>14480</v>
      </c>
      <c r="R274" s="53" t="s">
        <v>2107</v>
      </c>
      <c r="S274" s="53" t="s">
        <v>765</v>
      </c>
      <c r="T274" s="53" t="s">
        <v>54</v>
      </c>
      <c r="U274" s="186" t="s">
        <v>2544</v>
      </c>
      <c r="V274" s="53" t="s">
        <v>1103</v>
      </c>
      <c r="W274" s="53" t="s">
        <v>425</v>
      </c>
      <c r="X274" s="121" t="s">
        <v>633</v>
      </c>
    </row>
    <row r="275" spans="1:24" ht="18" customHeight="1" x14ac:dyDescent="0.35">
      <c r="A275" t="str">
        <f t="shared" ca="1" si="13"/>
        <v>Marché terminé</v>
      </c>
      <c r="B275" s="576" t="str">
        <f t="shared" si="12"/>
        <v>I</v>
      </c>
      <c r="C275" s="577" t="str" cm="1">
        <f t="array" ref="C275">IF(B275="","",_xlfn.IFS(B275="A","📦 Appro. généraux",B275="H","🛡️ Hygiène &amp; Sécurité",B275="B","🏗️ Bâtiments &amp; Travaux",B275="J","🏗️ Bâtiments &amp; Travaux",B275="R","⚙️ Mécanique &amp; Atelier",B275="N","🧪 Chimie &amp; Biologie",B275="G","🧪 Chimie &amp; Biologie",B275="C","📣 Communication &amp; Culture",B275="D","✈️ Déplacements &amp; Logist.",B275="F","✈️ Déplacements &amp; Logist.",B275="E","📋 Études, Conseils &amp; RH",B275="I","💻 Informatique &amp; Audio.",B275="M","🔬 Instruments scient.",B275="O","🔬 Instruments scient.",B275="P","🔬 Instruments scient.",B275="S","🔬 Instruments scient.",B275="T","🔬 Instruments scient.",B275="U","🔬 Instruments scient.",B275="V","🔬 Instruments scient.",B275="W","🔬 Instruments scient.",B275="K","🐁 Expérimentation",B275="Q","🐁 Expérimentation",B275="L","🏥 Santé &amp; Médical",TRUE,"❓ Inconnu"))</f>
        <v>💻 Informatique &amp; Audio.</v>
      </c>
      <c r="D275" s="53" t="s">
        <v>777</v>
      </c>
      <c r="E275" s="53" t="s">
        <v>367</v>
      </c>
      <c r="F275" s="53" t="s">
        <v>765</v>
      </c>
      <c r="G275" s="53" t="s">
        <v>367</v>
      </c>
      <c r="H275" s="53" t="s">
        <v>765</v>
      </c>
      <c r="I275" s="53" t="s">
        <v>1095</v>
      </c>
      <c r="J275" s="53" t="s">
        <v>798</v>
      </c>
      <c r="K275" s="53" t="s">
        <v>799</v>
      </c>
      <c r="L275" s="120">
        <v>44106</v>
      </c>
      <c r="M275" s="120">
        <v>45566</v>
      </c>
      <c r="N275" s="53">
        <v>4600003756</v>
      </c>
      <c r="O275" s="53">
        <v>150000</v>
      </c>
      <c r="P275" s="53" t="s">
        <v>801</v>
      </c>
      <c r="Q275" s="53">
        <v>14477</v>
      </c>
      <c r="R275" s="53" t="s">
        <v>2114</v>
      </c>
      <c r="S275" s="53" t="s">
        <v>765</v>
      </c>
      <c r="T275" s="53" t="s">
        <v>54</v>
      </c>
      <c r="U275" s="186" t="s">
        <v>2544</v>
      </c>
      <c r="V275" s="53" t="s">
        <v>1103</v>
      </c>
      <c r="W275" s="53" t="s">
        <v>425</v>
      </c>
      <c r="X275" s="121" t="s">
        <v>633</v>
      </c>
    </row>
    <row r="276" spans="1:24" ht="18" customHeight="1" x14ac:dyDescent="0.35">
      <c r="A276" t="str">
        <f t="shared" ca="1" si="13"/>
        <v>Marché terminé</v>
      </c>
      <c r="B276" s="576" t="str">
        <f t="shared" si="12"/>
        <v>I</v>
      </c>
      <c r="C276" s="577" t="str" cm="1">
        <f t="array" ref="C276">IF(B276="","",_xlfn.IFS(B276="A","📦 Appro. généraux",B276="H","🛡️ Hygiène &amp; Sécurité",B276="B","🏗️ Bâtiments &amp; Travaux",B276="J","🏗️ Bâtiments &amp; Travaux",B276="R","⚙️ Mécanique &amp; Atelier",B276="N","🧪 Chimie &amp; Biologie",B276="G","🧪 Chimie &amp; Biologie",B276="C","📣 Communication &amp; Culture",B276="D","✈️ Déplacements &amp; Logist.",B276="F","✈️ Déplacements &amp; Logist.",B276="E","📋 Études, Conseils &amp; RH",B276="I","💻 Informatique &amp; Audio.",B276="M","🔬 Instruments scient.",B276="O","🔬 Instruments scient.",B276="P","🔬 Instruments scient.",B276="S","🔬 Instruments scient.",B276="T","🔬 Instruments scient.",B276="U","🔬 Instruments scient.",B276="V","🔬 Instruments scient.",B276="W","🔬 Instruments scient.",B276="K","🐁 Expérimentation",B276="Q","🐁 Expérimentation",B276="L","🏥 Santé &amp; Médical",TRUE,"❓ Inconnu"))</f>
        <v>💻 Informatique &amp; Audio.</v>
      </c>
      <c r="D276" s="53" t="s">
        <v>777</v>
      </c>
      <c r="E276" s="53" t="s">
        <v>368</v>
      </c>
      <c r="F276" s="53" t="s">
        <v>1037</v>
      </c>
      <c r="G276" s="53" t="s">
        <v>368</v>
      </c>
      <c r="H276" s="53" t="s">
        <v>1037</v>
      </c>
      <c r="I276" s="53" t="s">
        <v>1095</v>
      </c>
      <c r="J276" s="53" t="s">
        <v>2175</v>
      </c>
      <c r="K276" s="53" t="s">
        <v>2175</v>
      </c>
      <c r="L276" s="120">
        <v>44295</v>
      </c>
      <c r="M276" s="120">
        <v>45755</v>
      </c>
      <c r="N276" s="53">
        <v>4600003761</v>
      </c>
      <c r="O276" s="53">
        <v>100000</v>
      </c>
      <c r="P276" s="53" t="s">
        <v>801</v>
      </c>
      <c r="Q276" s="53">
        <v>15066</v>
      </c>
      <c r="R276" s="53" t="s">
        <v>2115</v>
      </c>
      <c r="S276" s="53" t="s">
        <v>1080</v>
      </c>
      <c r="T276" s="53" t="s">
        <v>54</v>
      </c>
      <c r="U276" s="169" t="s">
        <v>2257</v>
      </c>
      <c r="V276" s="53" t="s">
        <v>1103</v>
      </c>
      <c r="W276" s="53" t="s">
        <v>426</v>
      </c>
      <c r="X276" s="121" t="s">
        <v>634</v>
      </c>
    </row>
    <row r="277" spans="1:24" ht="18" customHeight="1" x14ac:dyDescent="0.35">
      <c r="A277" t="str">
        <f t="shared" ca="1" si="13"/>
        <v>Marché terminé</v>
      </c>
      <c r="B277" s="576" t="str">
        <f t="shared" si="12"/>
        <v>I</v>
      </c>
      <c r="C277" s="577" t="str" cm="1">
        <f t="array" ref="C277">IF(B277="","",_xlfn.IFS(B277="A","📦 Appro. généraux",B277="H","🛡️ Hygiène &amp; Sécurité",B277="B","🏗️ Bâtiments &amp; Travaux",B277="J","🏗️ Bâtiments &amp; Travaux",B277="R","⚙️ Mécanique &amp; Atelier",B277="N","🧪 Chimie &amp; Biologie",B277="G","🧪 Chimie &amp; Biologie",B277="C","📣 Communication &amp; Culture",B277="D","✈️ Déplacements &amp; Logist.",B277="F","✈️ Déplacements &amp; Logist.",B277="E","📋 Études, Conseils &amp; RH",B277="I","💻 Informatique &amp; Audio.",B277="M","🔬 Instruments scient.",B277="O","🔬 Instruments scient.",B277="P","🔬 Instruments scient.",B277="S","🔬 Instruments scient.",B277="T","🔬 Instruments scient.",B277="U","🔬 Instruments scient.",B277="V","🔬 Instruments scient.",B277="W","🔬 Instruments scient.",B277="K","🐁 Expérimentation",B277="Q","🐁 Expérimentation",B277="L","🏥 Santé &amp; Médical",TRUE,"❓ Inconnu"))</f>
        <v>💻 Informatique &amp; Audio.</v>
      </c>
      <c r="D277" s="53" t="s">
        <v>777</v>
      </c>
      <c r="E277" s="53" t="s">
        <v>368</v>
      </c>
      <c r="F277" s="53" t="s">
        <v>1037</v>
      </c>
      <c r="G277" s="53" t="s">
        <v>368</v>
      </c>
      <c r="H277" s="53" t="s">
        <v>1037</v>
      </c>
      <c r="I277" s="53" t="s">
        <v>1095</v>
      </c>
      <c r="J277" s="53" t="s">
        <v>2175</v>
      </c>
      <c r="K277" s="53" t="s">
        <v>2175</v>
      </c>
      <c r="L277" s="120">
        <v>44295</v>
      </c>
      <c r="M277" s="120">
        <v>45755</v>
      </c>
      <c r="N277" s="53">
        <v>4600003762</v>
      </c>
      <c r="O277" s="53">
        <v>200000</v>
      </c>
      <c r="P277" s="53" t="s">
        <v>801</v>
      </c>
      <c r="Q277" s="53">
        <v>15066</v>
      </c>
      <c r="R277" s="53" t="s">
        <v>2115</v>
      </c>
      <c r="S277" s="53" t="s">
        <v>1080</v>
      </c>
      <c r="T277" s="53" t="s">
        <v>54</v>
      </c>
      <c r="U277" s="169" t="s">
        <v>2257</v>
      </c>
      <c r="V277" s="53" t="s">
        <v>1103</v>
      </c>
      <c r="W277" s="53" t="s">
        <v>427</v>
      </c>
      <c r="X277" s="121" t="s">
        <v>634</v>
      </c>
    </row>
    <row r="278" spans="1:24" ht="18" customHeight="1" x14ac:dyDescent="0.35">
      <c r="A278" t="str">
        <f t="shared" ca="1" si="13"/>
        <v>Marché terminé</v>
      </c>
      <c r="B278" s="576" t="str">
        <f t="shared" si="12"/>
        <v>I</v>
      </c>
      <c r="C278" s="577" t="str" cm="1">
        <f t="array" ref="C278">IF(B278="","",_xlfn.IFS(B278="A","📦 Appro. généraux",B278="H","🛡️ Hygiène &amp; Sécurité",B278="B","🏗️ Bâtiments &amp; Travaux",B278="J","🏗️ Bâtiments &amp; Travaux",B278="R","⚙️ Mécanique &amp; Atelier",B278="N","🧪 Chimie &amp; Biologie",B278="G","🧪 Chimie &amp; Biologie",B278="C","📣 Communication &amp; Culture",B278="D","✈️ Déplacements &amp; Logist.",B278="F","✈️ Déplacements &amp; Logist.",B278="E","📋 Études, Conseils &amp; RH",B278="I","💻 Informatique &amp; Audio.",B278="M","🔬 Instruments scient.",B278="O","🔬 Instruments scient.",B278="P","🔬 Instruments scient.",B278="S","🔬 Instruments scient.",B278="T","🔬 Instruments scient.",B278="U","🔬 Instruments scient.",B278="V","🔬 Instruments scient.",B278="W","🔬 Instruments scient.",B278="K","🐁 Expérimentation",B278="Q","🐁 Expérimentation",B278="L","🏥 Santé &amp; Médical",TRUE,"❓ Inconnu"))</f>
        <v>💻 Informatique &amp; Audio.</v>
      </c>
      <c r="D278" s="53" t="s">
        <v>777</v>
      </c>
      <c r="E278" s="53" t="s">
        <v>368</v>
      </c>
      <c r="F278" s="53" t="s">
        <v>1037</v>
      </c>
      <c r="G278" s="53" t="s">
        <v>368</v>
      </c>
      <c r="H278" s="53" t="s">
        <v>1037</v>
      </c>
      <c r="I278" s="53" t="s">
        <v>1095</v>
      </c>
      <c r="J278" s="53" t="s">
        <v>2175</v>
      </c>
      <c r="K278" s="53" t="s">
        <v>2175</v>
      </c>
      <c r="L278" s="120">
        <v>44295</v>
      </c>
      <c r="M278" s="120">
        <v>45755</v>
      </c>
      <c r="N278" s="53">
        <v>4600003765</v>
      </c>
      <c r="O278" s="53">
        <v>150000</v>
      </c>
      <c r="P278" s="53" t="s">
        <v>801</v>
      </c>
      <c r="Q278" s="53">
        <v>10202</v>
      </c>
      <c r="R278" s="53" t="s">
        <v>2116</v>
      </c>
      <c r="S278" s="53" t="s">
        <v>1080</v>
      </c>
      <c r="T278" s="53" t="s">
        <v>54</v>
      </c>
      <c r="U278" s="169" t="s">
        <v>2257</v>
      </c>
      <c r="V278" s="53" t="s">
        <v>1103</v>
      </c>
      <c r="W278" s="53" t="s">
        <v>428</v>
      </c>
      <c r="X278" s="121" t="s">
        <v>635</v>
      </c>
    </row>
    <row r="279" spans="1:24" ht="18" customHeight="1" x14ac:dyDescent="0.35">
      <c r="A279" t="str">
        <f t="shared" ca="1" si="13"/>
        <v>Marché terminé</v>
      </c>
      <c r="B279" s="576" t="str">
        <f t="shared" si="12"/>
        <v>I</v>
      </c>
      <c r="C279" s="577" t="str" cm="1">
        <f t="array" ref="C279">IF(B279="","",_xlfn.IFS(B279="A","📦 Appro. généraux",B279="H","🛡️ Hygiène &amp; Sécurité",B279="B","🏗️ Bâtiments &amp; Travaux",B279="J","🏗️ Bâtiments &amp; Travaux",B279="R","⚙️ Mécanique &amp; Atelier",B279="N","🧪 Chimie &amp; Biologie",B279="G","🧪 Chimie &amp; Biologie",B279="C","📣 Communication &amp; Culture",B279="D","✈️ Déplacements &amp; Logist.",B279="F","✈️ Déplacements &amp; Logist.",B279="E","📋 Études, Conseils &amp; RH",B279="I","💻 Informatique &amp; Audio.",B279="M","🔬 Instruments scient.",B279="O","🔬 Instruments scient.",B279="P","🔬 Instruments scient.",B279="S","🔬 Instruments scient.",B279="T","🔬 Instruments scient.",B279="U","🔬 Instruments scient.",B279="V","🔬 Instruments scient.",B279="W","🔬 Instruments scient.",B279="K","🐁 Expérimentation",B279="Q","🐁 Expérimentation",B279="L","🏥 Santé &amp; Médical",TRUE,"❓ Inconnu"))</f>
        <v>💻 Informatique &amp; Audio.</v>
      </c>
      <c r="D279" s="53" t="s">
        <v>777</v>
      </c>
      <c r="E279" s="53" t="s">
        <v>368</v>
      </c>
      <c r="F279" s="53" t="s">
        <v>1038</v>
      </c>
      <c r="G279" s="53" t="s">
        <v>368</v>
      </c>
      <c r="H279" s="53" t="s">
        <v>1038</v>
      </c>
      <c r="I279" s="53" t="s">
        <v>1095</v>
      </c>
      <c r="J279" s="53" t="s">
        <v>2175</v>
      </c>
      <c r="K279" s="53" t="s">
        <v>2175</v>
      </c>
      <c r="L279" s="120">
        <v>44295</v>
      </c>
      <c r="M279" s="120">
        <v>45755</v>
      </c>
      <c r="N279" s="53">
        <v>4600003766</v>
      </c>
      <c r="O279" s="53">
        <v>405000</v>
      </c>
      <c r="P279" s="53" t="s">
        <v>801</v>
      </c>
      <c r="Q279" s="53">
        <v>10202</v>
      </c>
      <c r="R279" s="53" t="s">
        <v>2116</v>
      </c>
      <c r="S279" s="53" t="s">
        <v>1081</v>
      </c>
      <c r="T279" s="53" t="s">
        <v>54</v>
      </c>
      <c r="U279" s="169" t="s">
        <v>2257</v>
      </c>
      <c r="V279" s="53" t="s">
        <v>1103</v>
      </c>
      <c r="W279" s="53" t="s">
        <v>428</v>
      </c>
      <c r="X279" s="121" t="s">
        <v>635</v>
      </c>
    </row>
    <row r="280" spans="1:24" ht="18" customHeight="1" x14ac:dyDescent="0.35">
      <c r="A280" t="str">
        <f t="shared" ca="1" si="13"/>
        <v>Marché terminé</v>
      </c>
      <c r="B280" s="576" t="str">
        <f t="shared" si="12"/>
        <v>I</v>
      </c>
      <c r="C280" s="577" t="str" cm="1">
        <f t="array" ref="C280">IF(B280="","",_xlfn.IFS(B280="A","📦 Appro. généraux",B280="H","🛡️ Hygiène &amp; Sécurité",B280="B","🏗️ Bâtiments &amp; Travaux",B280="J","🏗️ Bâtiments &amp; Travaux",B280="R","⚙️ Mécanique &amp; Atelier",B280="N","🧪 Chimie &amp; Biologie",B280="G","🧪 Chimie &amp; Biologie",B280="C","📣 Communication &amp; Culture",B280="D","✈️ Déplacements &amp; Logist.",B280="F","✈️ Déplacements &amp; Logist.",B280="E","📋 Études, Conseils &amp; RH",B280="I","💻 Informatique &amp; Audio.",B280="M","🔬 Instruments scient.",B280="O","🔬 Instruments scient.",B280="P","🔬 Instruments scient.",B280="S","🔬 Instruments scient.",B280="T","🔬 Instruments scient.",B280="U","🔬 Instruments scient.",B280="V","🔬 Instruments scient.",B280="W","🔬 Instruments scient.",B280="K","🐁 Expérimentation",B280="Q","🐁 Expérimentation",B280="L","🏥 Santé &amp; Médical",TRUE,"❓ Inconnu"))</f>
        <v>💻 Informatique &amp; Audio.</v>
      </c>
      <c r="D280" s="53" t="s">
        <v>777</v>
      </c>
      <c r="E280" s="53" t="s">
        <v>369</v>
      </c>
      <c r="F280" s="53" t="s">
        <v>1039</v>
      </c>
      <c r="G280" s="53" t="s">
        <v>369</v>
      </c>
      <c r="H280" s="53" t="s">
        <v>1039</v>
      </c>
      <c r="I280" s="53" t="s">
        <v>1102</v>
      </c>
      <c r="J280" s="53" t="s">
        <v>2175</v>
      </c>
      <c r="K280" s="53" t="s">
        <v>2175</v>
      </c>
      <c r="L280" s="120">
        <v>44335</v>
      </c>
      <c r="M280" s="120">
        <v>45795</v>
      </c>
      <c r="N280" s="53">
        <v>4600003773</v>
      </c>
      <c r="O280" s="53">
        <v>62320</v>
      </c>
      <c r="P280" s="53" t="s">
        <v>800</v>
      </c>
      <c r="Q280" s="53">
        <v>513</v>
      </c>
      <c r="R280" s="53" t="s">
        <v>2117</v>
      </c>
      <c r="S280" s="53" t="s">
        <v>755</v>
      </c>
      <c r="T280" s="53" t="s">
        <v>54</v>
      </c>
      <c r="U280" s="169" t="s">
        <v>2241</v>
      </c>
      <c r="V280" s="53" t="s">
        <v>1103</v>
      </c>
      <c r="W280" s="53" t="s">
        <v>423</v>
      </c>
      <c r="X280" s="121" t="s">
        <v>631</v>
      </c>
    </row>
    <row r="281" spans="1:24" ht="18" customHeight="1" x14ac:dyDescent="0.35">
      <c r="A281" t="str">
        <f t="shared" ca="1" si="13"/>
        <v>Marché terminé</v>
      </c>
      <c r="B281" s="576" t="str">
        <f t="shared" si="12"/>
        <v>I</v>
      </c>
      <c r="C281" s="577" t="str" cm="1">
        <f t="array" ref="C281">IF(B281="","",_xlfn.IFS(B281="A","📦 Appro. généraux",B281="H","🛡️ Hygiène &amp; Sécurité",B281="B","🏗️ Bâtiments &amp; Travaux",B281="J","🏗️ Bâtiments &amp; Travaux",B281="R","⚙️ Mécanique &amp; Atelier",B281="N","🧪 Chimie &amp; Biologie",B281="G","🧪 Chimie &amp; Biologie",B281="C","📣 Communication &amp; Culture",B281="D","✈️ Déplacements &amp; Logist.",B281="F","✈️ Déplacements &amp; Logist.",B281="E","📋 Études, Conseils &amp; RH",B281="I","💻 Informatique &amp; Audio.",B281="M","🔬 Instruments scient.",B281="O","🔬 Instruments scient.",B281="P","🔬 Instruments scient.",B281="S","🔬 Instruments scient.",B281="T","🔬 Instruments scient.",B281="U","🔬 Instruments scient.",B281="V","🔬 Instruments scient.",B281="W","🔬 Instruments scient.",B281="K","🐁 Expérimentation",B281="Q","🐁 Expérimentation",B281="L","🏥 Santé &amp; Médical",TRUE,"❓ Inconnu"))</f>
        <v>💻 Informatique &amp; Audio.</v>
      </c>
      <c r="D281" s="53" t="s">
        <v>777</v>
      </c>
      <c r="E281" s="53" t="s">
        <v>370</v>
      </c>
      <c r="F281" s="53" t="s">
        <v>1040</v>
      </c>
      <c r="G281" s="53" t="s">
        <v>370</v>
      </c>
      <c r="H281" s="53" t="s">
        <v>1040</v>
      </c>
      <c r="I281" s="53" t="s">
        <v>853</v>
      </c>
      <c r="J281" s="53" t="s">
        <v>853</v>
      </c>
      <c r="K281" s="53" t="s">
        <v>853</v>
      </c>
      <c r="L281" s="120">
        <v>44245</v>
      </c>
      <c r="M281" s="120">
        <v>45705</v>
      </c>
      <c r="N281" s="53">
        <v>4600003779</v>
      </c>
      <c r="O281" s="53">
        <v>300000</v>
      </c>
      <c r="P281" s="53" t="s">
        <v>860</v>
      </c>
      <c r="Q281" s="53">
        <v>15141</v>
      </c>
      <c r="R281" s="53" t="s">
        <v>2118</v>
      </c>
      <c r="S281" s="53" t="s">
        <v>1082</v>
      </c>
      <c r="T281" s="53" t="s">
        <v>54</v>
      </c>
      <c r="U281" s="186" t="s">
        <v>2545</v>
      </c>
      <c r="V281" s="53" t="s">
        <v>1103</v>
      </c>
      <c r="W281" s="53" t="s">
        <v>419</v>
      </c>
      <c r="X281" s="121" t="s">
        <v>627</v>
      </c>
    </row>
    <row r="282" spans="1:24" ht="18" customHeight="1" x14ac:dyDescent="0.35">
      <c r="A282" t="str">
        <f t="shared" ca="1" si="13"/>
        <v>Marché terminé</v>
      </c>
      <c r="B282" s="576" t="str">
        <f t="shared" si="12"/>
        <v>I</v>
      </c>
      <c r="C282" s="577" t="str" cm="1">
        <f t="array" ref="C282">IF(B282="","",_xlfn.IFS(B282="A","📦 Appro. généraux",B282="H","🛡️ Hygiène &amp; Sécurité",B282="B","🏗️ Bâtiments &amp; Travaux",B282="J","🏗️ Bâtiments &amp; Travaux",B282="R","⚙️ Mécanique &amp; Atelier",B282="N","🧪 Chimie &amp; Biologie",B282="G","🧪 Chimie &amp; Biologie",B282="C","📣 Communication &amp; Culture",B282="D","✈️ Déplacements &amp; Logist.",B282="F","✈️ Déplacements &amp; Logist.",B282="E","📋 Études, Conseils &amp; RH",B282="I","💻 Informatique &amp; Audio.",B282="M","🔬 Instruments scient.",B282="O","🔬 Instruments scient.",B282="P","🔬 Instruments scient.",B282="S","🔬 Instruments scient.",B282="T","🔬 Instruments scient.",B282="U","🔬 Instruments scient.",B282="V","🔬 Instruments scient.",B282="W","🔬 Instruments scient.",B282="K","🐁 Expérimentation",B282="Q","🐁 Expérimentation",B282="L","🏥 Santé &amp; Médical",TRUE,"❓ Inconnu"))</f>
        <v>💻 Informatique &amp; Audio.</v>
      </c>
      <c r="D282" s="53" t="s">
        <v>777</v>
      </c>
      <c r="E282" s="53" t="s">
        <v>370</v>
      </c>
      <c r="F282" s="53" t="s">
        <v>1040</v>
      </c>
      <c r="G282" s="53" t="s">
        <v>370</v>
      </c>
      <c r="H282" s="53" t="s">
        <v>1040</v>
      </c>
      <c r="I282" s="53" t="s">
        <v>853</v>
      </c>
      <c r="J282" s="53" t="s">
        <v>853</v>
      </c>
      <c r="K282" s="53" t="s">
        <v>853</v>
      </c>
      <c r="L282" s="120">
        <v>44245</v>
      </c>
      <c r="M282" s="120">
        <v>45705</v>
      </c>
      <c r="N282" s="53">
        <v>4600003780</v>
      </c>
      <c r="O282" s="53">
        <v>600000</v>
      </c>
      <c r="P282" s="53" t="s">
        <v>860</v>
      </c>
      <c r="Q282" s="53">
        <v>15141</v>
      </c>
      <c r="R282" s="53" t="s">
        <v>2118</v>
      </c>
      <c r="S282" s="53" t="s">
        <v>1082</v>
      </c>
      <c r="T282" s="53" t="s">
        <v>54</v>
      </c>
      <c r="U282" s="186" t="s">
        <v>2545</v>
      </c>
      <c r="V282" s="53" t="s">
        <v>1103</v>
      </c>
      <c r="W282" s="53" t="s">
        <v>419</v>
      </c>
      <c r="X282" s="121" t="s">
        <v>627</v>
      </c>
    </row>
    <row r="283" spans="1:24" ht="18" customHeight="1" x14ac:dyDescent="0.35">
      <c r="A283" t="str">
        <f t="shared" ca="1" si="13"/>
        <v>Marché terminé</v>
      </c>
      <c r="B283" s="576" t="str">
        <f t="shared" si="12"/>
        <v>I</v>
      </c>
      <c r="C283" s="577" t="str" cm="1">
        <f t="array" ref="C283">IF(B283="","",_xlfn.IFS(B283="A","📦 Appro. généraux",B283="H","🛡️ Hygiène &amp; Sécurité",B283="B","🏗️ Bâtiments &amp; Travaux",B283="J","🏗️ Bâtiments &amp; Travaux",B283="R","⚙️ Mécanique &amp; Atelier",B283="N","🧪 Chimie &amp; Biologie",B283="G","🧪 Chimie &amp; Biologie",B283="C","📣 Communication &amp; Culture",B283="D","✈️ Déplacements &amp; Logist.",B283="F","✈️ Déplacements &amp; Logist.",B283="E","📋 Études, Conseils &amp; RH",B283="I","💻 Informatique &amp; Audio.",B283="M","🔬 Instruments scient.",B283="O","🔬 Instruments scient.",B283="P","🔬 Instruments scient.",B283="S","🔬 Instruments scient.",B283="T","🔬 Instruments scient.",B283="U","🔬 Instruments scient.",B283="V","🔬 Instruments scient.",B283="W","🔬 Instruments scient.",B283="K","🐁 Expérimentation",B283="Q","🐁 Expérimentation",B283="L","🏥 Santé &amp; Médical",TRUE,"❓ Inconnu"))</f>
        <v>💻 Informatique &amp; Audio.</v>
      </c>
      <c r="D283" s="53" t="s">
        <v>777</v>
      </c>
      <c r="E283" s="53" t="s">
        <v>371</v>
      </c>
      <c r="F283" s="53" t="s">
        <v>1041</v>
      </c>
      <c r="G283" s="53" t="s">
        <v>371</v>
      </c>
      <c r="H283" s="53" t="s">
        <v>1041</v>
      </c>
      <c r="I283" s="53" t="s">
        <v>853</v>
      </c>
      <c r="J283" s="53" t="s">
        <v>853</v>
      </c>
      <c r="K283" s="53" t="s">
        <v>853</v>
      </c>
      <c r="L283" s="120">
        <v>44184</v>
      </c>
      <c r="M283" s="120">
        <v>45644</v>
      </c>
      <c r="N283" s="53">
        <v>4600003794</v>
      </c>
      <c r="O283" s="53">
        <v>120000</v>
      </c>
      <c r="P283" s="53" t="s">
        <v>860</v>
      </c>
      <c r="Q283" s="53">
        <v>10203</v>
      </c>
      <c r="R283" s="53" t="s">
        <v>2119</v>
      </c>
      <c r="S283" s="53" t="s">
        <v>756</v>
      </c>
      <c r="T283" s="53" t="s">
        <v>54</v>
      </c>
      <c r="U283" s="186" t="s">
        <v>2546</v>
      </c>
      <c r="V283" s="53" t="s">
        <v>1103</v>
      </c>
      <c r="W283" s="53" t="s">
        <v>423</v>
      </c>
      <c r="X283" s="121" t="s">
        <v>631</v>
      </c>
    </row>
    <row r="284" spans="1:24" ht="18" customHeight="1" x14ac:dyDescent="0.35">
      <c r="A284" t="str">
        <f t="shared" ca="1" si="13"/>
        <v>Marché terminé</v>
      </c>
      <c r="B284" s="576" t="str">
        <f t="shared" si="12"/>
        <v>I</v>
      </c>
      <c r="C284" s="577" t="str" cm="1">
        <f t="array" ref="C284">IF(B284="","",_xlfn.IFS(B284="A","📦 Appro. généraux",B284="H","🛡️ Hygiène &amp; Sécurité",B284="B","🏗️ Bâtiments &amp; Travaux",B284="J","🏗️ Bâtiments &amp; Travaux",B284="R","⚙️ Mécanique &amp; Atelier",B284="N","🧪 Chimie &amp; Biologie",B284="G","🧪 Chimie &amp; Biologie",B284="C","📣 Communication &amp; Culture",B284="D","✈️ Déplacements &amp; Logist.",B284="F","✈️ Déplacements &amp; Logist.",B284="E","📋 Études, Conseils &amp; RH",B284="I","💻 Informatique &amp; Audio.",B284="M","🔬 Instruments scient.",B284="O","🔬 Instruments scient.",B284="P","🔬 Instruments scient.",B284="S","🔬 Instruments scient.",B284="T","🔬 Instruments scient.",B284="U","🔬 Instruments scient.",B284="V","🔬 Instruments scient.",B284="W","🔬 Instruments scient.",B284="K","🐁 Expérimentation",B284="Q","🐁 Expérimentation",B284="L","🏥 Santé &amp; Médical",TRUE,"❓ Inconnu"))</f>
        <v>💻 Informatique &amp; Audio.</v>
      </c>
      <c r="D284" s="53" t="s">
        <v>777</v>
      </c>
      <c r="E284" s="53" t="s">
        <v>372</v>
      </c>
      <c r="F284" s="53" t="s">
        <v>1788</v>
      </c>
      <c r="G284" s="53" t="s">
        <v>372</v>
      </c>
      <c r="H284" s="53" t="s">
        <v>1788</v>
      </c>
      <c r="I284" s="53" t="s">
        <v>1096</v>
      </c>
      <c r="J284" s="53" t="s">
        <v>2175</v>
      </c>
      <c r="K284" s="53" t="s">
        <v>2175</v>
      </c>
      <c r="L284" s="120">
        <v>44361</v>
      </c>
      <c r="M284" s="120">
        <v>45456</v>
      </c>
      <c r="N284" s="53">
        <v>4600003800</v>
      </c>
      <c r="O284" s="53">
        <v>50000</v>
      </c>
      <c r="P284" s="53" t="s">
        <v>801</v>
      </c>
      <c r="Q284" s="53">
        <v>15291</v>
      </c>
      <c r="R284" s="53" t="s">
        <v>2120</v>
      </c>
      <c r="S284" s="53" t="s">
        <v>765</v>
      </c>
      <c r="T284" s="53" t="s">
        <v>54</v>
      </c>
      <c r="U284" s="186" t="s">
        <v>2547</v>
      </c>
      <c r="V284" s="53" t="s">
        <v>1103</v>
      </c>
      <c r="W284" s="53" t="s">
        <v>429</v>
      </c>
      <c r="X284" s="121" t="s">
        <v>625</v>
      </c>
    </row>
    <row r="285" spans="1:24" ht="18" customHeight="1" x14ac:dyDescent="0.35">
      <c r="A285" t="str">
        <f t="shared" ca="1" si="13"/>
        <v>Marché terminé</v>
      </c>
      <c r="B285" s="576" t="str">
        <f t="shared" si="12"/>
        <v>I</v>
      </c>
      <c r="C285" s="577" t="str" cm="1">
        <f t="array" ref="C285">IF(B285="","",_xlfn.IFS(B285="A","📦 Appro. généraux",B285="H","🛡️ Hygiène &amp; Sécurité",B285="B","🏗️ Bâtiments &amp; Travaux",B285="J","🏗️ Bâtiments &amp; Travaux",B285="R","⚙️ Mécanique &amp; Atelier",B285="N","🧪 Chimie &amp; Biologie",B285="G","🧪 Chimie &amp; Biologie",B285="C","📣 Communication &amp; Culture",B285="D","✈️ Déplacements &amp; Logist.",B285="F","✈️ Déplacements &amp; Logist.",B285="E","📋 Études, Conseils &amp; RH",B285="I","💻 Informatique &amp; Audio.",B285="M","🔬 Instruments scient.",B285="O","🔬 Instruments scient.",B285="P","🔬 Instruments scient.",B285="S","🔬 Instruments scient.",B285="T","🔬 Instruments scient.",B285="U","🔬 Instruments scient.",B285="V","🔬 Instruments scient.",B285="W","🔬 Instruments scient.",B285="K","🐁 Expérimentation",B285="Q","🐁 Expérimentation",B285="L","🏥 Santé &amp; Médical",TRUE,"❓ Inconnu"))</f>
        <v>💻 Informatique &amp; Audio.</v>
      </c>
      <c r="D285" s="53" t="s">
        <v>777</v>
      </c>
      <c r="E285" s="53" t="s">
        <v>373</v>
      </c>
      <c r="F285" s="53" t="s">
        <v>1042</v>
      </c>
      <c r="G285" s="53" t="s">
        <v>373</v>
      </c>
      <c r="H285" s="53" t="s">
        <v>1042</v>
      </c>
      <c r="I285" s="53" t="s">
        <v>853</v>
      </c>
      <c r="J285" s="53" t="s">
        <v>853</v>
      </c>
      <c r="K285" s="53" t="s">
        <v>853</v>
      </c>
      <c r="L285" s="120">
        <v>44440</v>
      </c>
      <c r="M285" s="120">
        <v>45900</v>
      </c>
      <c r="N285" s="53">
        <v>4600003964</v>
      </c>
      <c r="O285" s="53">
        <v>1000000</v>
      </c>
      <c r="P285" s="53" t="s">
        <v>801</v>
      </c>
      <c r="Q285" s="53">
        <v>5976</v>
      </c>
      <c r="R285" s="53" t="s">
        <v>2121</v>
      </c>
      <c r="S285" s="53" t="s">
        <v>713</v>
      </c>
      <c r="T285" s="53" t="s">
        <v>54</v>
      </c>
      <c r="U285" s="170" t="s">
        <v>1875</v>
      </c>
      <c r="V285" s="53" t="s">
        <v>1103</v>
      </c>
      <c r="W285" s="53" t="s">
        <v>430</v>
      </c>
      <c r="X285" s="121" t="s">
        <v>636</v>
      </c>
    </row>
    <row r="286" spans="1:24" ht="18" customHeight="1" x14ac:dyDescent="0.35">
      <c r="A286" t="str">
        <f t="shared" ca="1" si="13"/>
        <v>Marché terminé</v>
      </c>
      <c r="B286" s="576" t="str">
        <f t="shared" si="12"/>
        <v>I</v>
      </c>
      <c r="C286" s="577" t="str" cm="1">
        <f t="array" ref="C286">IF(B286="","",_xlfn.IFS(B286="A","📦 Appro. généraux",B286="H","🛡️ Hygiène &amp; Sécurité",B286="B","🏗️ Bâtiments &amp; Travaux",B286="J","🏗️ Bâtiments &amp; Travaux",B286="R","⚙️ Mécanique &amp; Atelier",B286="N","🧪 Chimie &amp; Biologie",B286="G","🧪 Chimie &amp; Biologie",B286="C","📣 Communication &amp; Culture",B286="D","✈️ Déplacements &amp; Logist.",B286="F","✈️ Déplacements &amp; Logist.",B286="E","📋 Études, Conseils &amp; RH",B286="I","💻 Informatique &amp; Audio.",B286="M","🔬 Instruments scient.",B286="O","🔬 Instruments scient.",B286="P","🔬 Instruments scient.",B286="S","🔬 Instruments scient.",B286="T","🔬 Instruments scient.",B286="U","🔬 Instruments scient.",B286="V","🔬 Instruments scient.",B286="W","🔬 Instruments scient.",B286="K","🐁 Expérimentation",B286="Q","🐁 Expérimentation",B286="L","🏥 Santé &amp; Médical",TRUE,"❓ Inconnu"))</f>
        <v>💻 Informatique &amp; Audio.</v>
      </c>
      <c r="D286" s="53" t="s">
        <v>777</v>
      </c>
      <c r="E286" s="53" t="s">
        <v>373</v>
      </c>
      <c r="F286" s="53" t="s">
        <v>1042</v>
      </c>
      <c r="G286" s="53" t="s">
        <v>373</v>
      </c>
      <c r="H286" s="53" t="s">
        <v>1042</v>
      </c>
      <c r="I286" s="53" t="s">
        <v>853</v>
      </c>
      <c r="J286" s="53" t="s">
        <v>853</v>
      </c>
      <c r="K286" s="53" t="s">
        <v>853</v>
      </c>
      <c r="L286" s="120">
        <v>44440</v>
      </c>
      <c r="M286" s="120">
        <v>45900</v>
      </c>
      <c r="N286" s="53">
        <v>4600003965</v>
      </c>
      <c r="O286" s="53">
        <v>2000000</v>
      </c>
      <c r="P286" s="53" t="s">
        <v>801</v>
      </c>
      <c r="Q286" s="53">
        <v>5976</v>
      </c>
      <c r="R286" s="53" t="s">
        <v>2121</v>
      </c>
      <c r="S286" s="53" t="s">
        <v>713</v>
      </c>
      <c r="T286" s="53" t="s">
        <v>54</v>
      </c>
      <c r="U286" s="170" t="s">
        <v>2258</v>
      </c>
      <c r="V286" s="53" t="s">
        <v>1103</v>
      </c>
      <c r="W286" s="53" t="s">
        <v>431</v>
      </c>
      <c r="X286" s="121" t="s">
        <v>636</v>
      </c>
    </row>
    <row r="287" spans="1:24" ht="18" customHeight="1" x14ac:dyDescent="0.35">
      <c r="A287" t="str">
        <f t="shared" ca="1" si="13"/>
        <v>Marché terminé</v>
      </c>
      <c r="B287" s="576" t="str">
        <f t="shared" si="12"/>
        <v>I</v>
      </c>
      <c r="C287" s="577" t="str" cm="1">
        <f t="array" ref="C287">IF(B287="","",_xlfn.IFS(B287="A","📦 Appro. généraux",B287="H","🛡️ Hygiène &amp; Sécurité",B287="B","🏗️ Bâtiments &amp; Travaux",B287="J","🏗️ Bâtiments &amp; Travaux",B287="R","⚙️ Mécanique &amp; Atelier",B287="N","🧪 Chimie &amp; Biologie",B287="G","🧪 Chimie &amp; Biologie",B287="C","📣 Communication &amp; Culture",B287="D","✈️ Déplacements &amp; Logist.",B287="F","✈️ Déplacements &amp; Logist.",B287="E","📋 Études, Conseils &amp; RH",B287="I","💻 Informatique &amp; Audio.",B287="M","🔬 Instruments scient.",B287="O","🔬 Instruments scient.",B287="P","🔬 Instruments scient.",B287="S","🔬 Instruments scient.",B287="T","🔬 Instruments scient.",B287="U","🔬 Instruments scient.",B287="V","🔬 Instruments scient.",B287="W","🔬 Instruments scient.",B287="K","🐁 Expérimentation",B287="Q","🐁 Expérimentation",B287="L","🏥 Santé &amp; Médical",TRUE,"❓ Inconnu"))</f>
        <v>💻 Informatique &amp; Audio.</v>
      </c>
      <c r="D287" s="53" t="s">
        <v>777</v>
      </c>
      <c r="E287" s="53" t="s">
        <v>374</v>
      </c>
      <c r="F287" s="53" t="s">
        <v>1043</v>
      </c>
      <c r="G287" s="53" t="s">
        <v>374</v>
      </c>
      <c r="H287" s="53" t="s">
        <v>1043</v>
      </c>
      <c r="I287" s="53" t="s">
        <v>853</v>
      </c>
      <c r="J287" s="53" t="s">
        <v>853</v>
      </c>
      <c r="K287" s="53" t="s">
        <v>853</v>
      </c>
      <c r="L287" s="120">
        <v>44440</v>
      </c>
      <c r="M287" s="120">
        <v>45900</v>
      </c>
      <c r="N287" s="53">
        <v>4600003968</v>
      </c>
      <c r="O287" s="53">
        <v>3000000</v>
      </c>
      <c r="P287" s="53" t="s">
        <v>801</v>
      </c>
      <c r="Q287" s="53">
        <v>5976</v>
      </c>
      <c r="R287" s="53" t="s">
        <v>2121</v>
      </c>
      <c r="S287" s="53" t="s">
        <v>713</v>
      </c>
      <c r="T287" s="53" t="s">
        <v>54</v>
      </c>
      <c r="U287" s="170" t="s">
        <v>2259</v>
      </c>
      <c r="V287" s="53" t="s">
        <v>1103</v>
      </c>
      <c r="W287" s="53" t="s">
        <v>432</v>
      </c>
      <c r="X287" s="121" t="s">
        <v>637</v>
      </c>
    </row>
    <row r="288" spans="1:24" ht="18" customHeight="1" x14ac:dyDescent="0.35">
      <c r="A288" t="str">
        <f t="shared" ca="1" si="13"/>
        <v>Marché terminé</v>
      </c>
      <c r="B288" s="576" t="str">
        <f t="shared" si="12"/>
        <v>I</v>
      </c>
      <c r="C288" s="577" t="str" cm="1">
        <f t="array" ref="C288">IF(B288="","",_xlfn.IFS(B288="A","📦 Appro. généraux",B288="H","🛡️ Hygiène &amp; Sécurité",B288="B","🏗️ Bâtiments &amp; Travaux",B288="J","🏗️ Bâtiments &amp; Travaux",B288="R","⚙️ Mécanique &amp; Atelier",B288="N","🧪 Chimie &amp; Biologie",B288="G","🧪 Chimie &amp; Biologie",B288="C","📣 Communication &amp; Culture",B288="D","✈️ Déplacements &amp; Logist.",B288="F","✈️ Déplacements &amp; Logist.",B288="E","📋 Études, Conseils &amp; RH",B288="I","💻 Informatique &amp; Audio.",B288="M","🔬 Instruments scient.",B288="O","🔬 Instruments scient.",B288="P","🔬 Instruments scient.",B288="S","🔬 Instruments scient.",B288="T","🔬 Instruments scient.",B288="U","🔬 Instruments scient.",B288="V","🔬 Instruments scient.",B288="W","🔬 Instruments scient.",B288="K","🐁 Expérimentation",B288="Q","🐁 Expérimentation",B288="L","🏥 Santé &amp; Médical",TRUE,"❓ Inconnu"))</f>
        <v>💻 Informatique &amp; Audio.</v>
      </c>
      <c r="D288" s="53" t="s">
        <v>777</v>
      </c>
      <c r="E288" s="53" t="s">
        <v>375</v>
      </c>
      <c r="F288" s="53" t="s">
        <v>1044</v>
      </c>
      <c r="G288" s="53" t="s">
        <v>375</v>
      </c>
      <c r="H288" s="53" t="s">
        <v>1044</v>
      </c>
      <c r="I288" s="53" t="s">
        <v>853</v>
      </c>
      <c r="J288" s="53" t="s">
        <v>853</v>
      </c>
      <c r="K288" s="53" t="s">
        <v>853</v>
      </c>
      <c r="L288" s="120">
        <v>44440</v>
      </c>
      <c r="M288" s="120">
        <v>45900</v>
      </c>
      <c r="N288" s="53">
        <v>4600003972</v>
      </c>
      <c r="O288" s="53">
        <v>3000000</v>
      </c>
      <c r="P288" s="53" t="s">
        <v>801</v>
      </c>
      <c r="Q288" s="53">
        <v>7776</v>
      </c>
      <c r="R288" s="53" t="s">
        <v>2122</v>
      </c>
      <c r="S288" s="53" t="s">
        <v>713</v>
      </c>
      <c r="T288" s="53" t="s">
        <v>54</v>
      </c>
      <c r="U288" s="170" t="s">
        <v>2260</v>
      </c>
      <c r="V288" s="53" t="s">
        <v>1103</v>
      </c>
      <c r="W288" s="53" t="s">
        <v>433</v>
      </c>
      <c r="X288" s="121" t="s">
        <v>637</v>
      </c>
    </row>
    <row r="289" spans="1:24" ht="18" customHeight="1" x14ac:dyDescent="0.35">
      <c r="A289" t="str">
        <f t="shared" ca="1" si="13"/>
        <v>Marché terminé</v>
      </c>
      <c r="B289" s="576" t="str">
        <f t="shared" si="12"/>
        <v>I</v>
      </c>
      <c r="C289" s="577" t="str" cm="1">
        <f t="array" ref="C289">IF(B289="","",_xlfn.IFS(B289="A","📦 Appro. généraux",B289="H","🛡️ Hygiène &amp; Sécurité",B289="B","🏗️ Bâtiments &amp; Travaux",B289="J","🏗️ Bâtiments &amp; Travaux",B289="R","⚙️ Mécanique &amp; Atelier",B289="N","🧪 Chimie &amp; Biologie",B289="G","🧪 Chimie &amp; Biologie",B289="C","📣 Communication &amp; Culture",B289="D","✈️ Déplacements &amp; Logist.",B289="F","✈️ Déplacements &amp; Logist.",B289="E","📋 Études, Conseils &amp; RH",B289="I","💻 Informatique &amp; Audio.",B289="M","🔬 Instruments scient.",B289="O","🔬 Instruments scient.",B289="P","🔬 Instruments scient.",B289="S","🔬 Instruments scient.",B289="T","🔬 Instruments scient.",B289="U","🔬 Instruments scient.",B289="V","🔬 Instruments scient.",B289="W","🔬 Instruments scient.",B289="K","🐁 Expérimentation",B289="Q","🐁 Expérimentation",B289="L","🏥 Santé &amp; Médical",TRUE,"❓ Inconnu"))</f>
        <v>💻 Informatique &amp; Audio.</v>
      </c>
      <c r="D289" s="53" t="s">
        <v>777</v>
      </c>
      <c r="E289" s="53" t="s">
        <v>105</v>
      </c>
      <c r="F289" s="53" t="s">
        <v>989</v>
      </c>
      <c r="G289" s="53" t="s">
        <v>105</v>
      </c>
      <c r="H289" s="53" t="s">
        <v>989</v>
      </c>
      <c r="I289" s="53" t="s">
        <v>853</v>
      </c>
      <c r="J289" s="53" t="s">
        <v>853</v>
      </c>
      <c r="K289" s="53" t="s">
        <v>853</v>
      </c>
      <c r="L289" s="120">
        <v>44440</v>
      </c>
      <c r="M289" s="120">
        <v>45900</v>
      </c>
      <c r="N289" s="53">
        <v>4600003976</v>
      </c>
      <c r="O289" s="53">
        <v>3000000</v>
      </c>
      <c r="P289" s="53" t="s">
        <v>801</v>
      </c>
      <c r="Q289" s="53">
        <v>6</v>
      </c>
      <c r="R289" s="53" t="s">
        <v>1988</v>
      </c>
      <c r="S289" s="53" t="s">
        <v>713</v>
      </c>
      <c r="T289" s="53" t="s">
        <v>54</v>
      </c>
      <c r="U289" s="170" t="s">
        <v>2256</v>
      </c>
      <c r="V289" s="53" t="s">
        <v>1103</v>
      </c>
      <c r="W289" s="53" t="s">
        <v>434</v>
      </c>
      <c r="X289" s="121" t="s">
        <v>637</v>
      </c>
    </row>
    <row r="290" spans="1:24" ht="18" customHeight="1" x14ac:dyDescent="0.35">
      <c r="A290" t="str">
        <f t="shared" ca="1" si="13"/>
        <v>Marché terminé</v>
      </c>
      <c r="B290" s="576" t="str">
        <f t="shared" si="12"/>
        <v>I</v>
      </c>
      <c r="C290" s="577" t="str" cm="1">
        <f t="array" ref="C290">IF(B290="","",_xlfn.IFS(B290="A","📦 Appro. généraux",B290="H","🛡️ Hygiène &amp; Sécurité",B290="B","🏗️ Bâtiments &amp; Travaux",B290="J","🏗️ Bâtiments &amp; Travaux",B290="R","⚙️ Mécanique &amp; Atelier",B290="N","🧪 Chimie &amp; Biologie",B290="G","🧪 Chimie &amp; Biologie",B290="C","📣 Communication &amp; Culture",B290="D","✈️ Déplacements &amp; Logist.",B290="F","✈️ Déplacements &amp; Logist.",B290="E","📋 Études, Conseils &amp; RH",B290="I","💻 Informatique &amp; Audio.",B290="M","🔬 Instruments scient.",B290="O","🔬 Instruments scient.",B290="P","🔬 Instruments scient.",B290="S","🔬 Instruments scient.",B290="T","🔬 Instruments scient.",B290="U","🔬 Instruments scient.",B290="V","🔬 Instruments scient.",B290="W","🔬 Instruments scient.",B290="K","🐁 Expérimentation",B290="Q","🐁 Expérimentation",B290="L","🏥 Santé &amp; Médical",TRUE,"❓ Inconnu"))</f>
        <v>💻 Informatique &amp; Audio.</v>
      </c>
      <c r="D290" s="53" t="s">
        <v>777</v>
      </c>
      <c r="E290" s="53" t="s">
        <v>376</v>
      </c>
      <c r="F290" s="53" t="s">
        <v>1786</v>
      </c>
      <c r="G290" s="53" t="s">
        <v>376</v>
      </c>
      <c r="H290" s="53" t="s">
        <v>1786</v>
      </c>
      <c r="I290" s="53" t="s">
        <v>1095</v>
      </c>
      <c r="J290" s="53" t="s">
        <v>2175</v>
      </c>
      <c r="K290" s="53" t="s">
        <v>2175</v>
      </c>
      <c r="L290" s="120">
        <v>44494</v>
      </c>
      <c r="M290" s="120">
        <v>46168</v>
      </c>
      <c r="N290" s="53">
        <v>4600003985</v>
      </c>
      <c r="O290" s="53">
        <v>670000</v>
      </c>
      <c r="P290" s="53" t="s">
        <v>801</v>
      </c>
      <c r="Q290" s="53">
        <v>4512</v>
      </c>
      <c r="R290" s="53" t="s">
        <v>2123</v>
      </c>
      <c r="S290" s="53" t="s">
        <v>1085</v>
      </c>
      <c r="T290" s="53" t="s">
        <v>54</v>
      </c>
      <c r="U290" s="187" t="s">
        <v>2522</v>
      </c>
      <c r="V290" s="53" t="s">
        <v>1103</v>
      </c>
      <c r="W290" s="53" t="s">
        <v>435</v>
      </c>
      <c r="X290" s="121" t="s">
        <v>638</v>
      </c>
    </row>
    <row r="291" spans="1:24" ht="18" customHeight="1" x14ac:dyDescent="0.35">
      <c r="A291" t="str">
        <f t="shared" ca="1" si="13"/>
        <v>Marché terminé</v>
      </c>
      <c r="B291" s="576" t="str">
        <f t="shared" si="12"/>
        <v>I</v>
      </c>
      <c r="C291" s="577" t="str" cm="1">
        <f t="array" ref="C291">IF(B291="","",_xlfn.IFS(B291="A","📦 Appro. généraux",B291="H","🛡️ Hygiène &amp; Sécurité",B291="B","🏗️ Bâtiments &amp; Travaux",B291="J","🏗️ Bâtiments &amp; Travaux",B291="R","⚙️ Mécanique &amp; Atelier",B291="N","🧪 Chimie &amp; Biologie",B291="G","🧪 Chimie &amp; Biologie",B291="C","📣 Communication &amp; Culture",B291="D","✈️ Déplacements &amp; Logist.",B291="F","✈️ Déplacements &amp; Logist.",B291="E","📋 Études, Conseils &amp; RH",B291="I","💻 Informatique &amp; Audio.",B291="M","🔬 Instruments scient.",B291="O","🔬 Instruments scient.",B291="P","🔬 Instruments scient.",B291="S","🔬 Instruments scient.",B291="T","🔬 Instruments scient.",B291="U","🔬 Instruments scient.",B291="V","🔬 Instruments scient.",B291="W","🔬 Instruments scient.",B291="K","🐁 Expérimentation",B291="Q","🐁 Expérimentation",B291="L","🏥 Santé &amp; Médical",TRUE,"❓ Inconnu"))</f>
        <v>💻 Informatique &amp; Audio.</v>
      </c>
      <c r="D291" s="53" t="s">
        <v>777</v>
      </c>
      <c r="E291" s="53" t="s">
        <v>376</v>
      </c>
      <c r="F291" s="53" t="s">
        <v>1786</v>
      </c>
      <c r="G291" s="53" t="s">
        <v>376</v>
      </c>
      <c r="H291" s="53" t="s">
        <v>1786</v>
      </c>
      <c r="I291" s="53" t="s">
        <v>1095</v>
      </c>
      <c r="J291" s="53" t="s">
        <v>2175</v>
      </c>
      <c r="K291" s="53" t="s">
        <v>2175</v>
      </c>
      <c r="L291" s="120">
        <v>44494</v>
      </c>
      <c r="M291" s="120">
        <v>46168</v>
      </c>
      <c r="N291" s="53">
        <v>4600003987</v>
      </c>
      <c r="O291" s="53">
        <v>450000</v>
      </c>
      <c r="P291" s="53" t="s">
        <v>801</v>
      </c>
      <c r="Q291" s="53">
        <v>4512</v>
      </c>
      <c r="R291" s="53" t="s">
        <v>2123</v>
      </c>
      <c r="S291" s="53" t="s">
        <v>1085</v>
      </c>
      <c r="T291" s="53" t="s">
        <v>54</v>
      </c>
      <c r="U291" s="187" t="s">
        <v>2522</v>
      </c>
      <c r="V291" s="53" t="s">
        <v>1103</v>
      </c>
      <c r="W291" s="53" t="s">
        <v>436</v>
      </c>
      <c r="X291" s="121" t="s">
        <v>639</v>
      </c>
    </row>
    <row r="292" spans="1:24" ht="18" customHeight="1" x14ac:dyDescent="0.35">
      <c r="A292" t="str">
        <f t="shared" ca="1" si="13"/>
        <v>Marché terminé</v>
      </c>
      <c r="B292" s="576" t="str">
        <f t="shared" si="12"/>
        <v>I</v>
      </c>
      <c r="C292" s="577" t="str" cm="1">
        <f t="array" ref="C292">IF(B292="","",_xlfn.IFS(B292="A","📦 Appro. généraux",B292="H","🛡️ Hygiène &amp; Sécurité",B292="B","🏗️ Bâtiments &amp; Travaux",B292="J","🏗️ Bâtiments &amp; Travaux",B292="R","⚙️ Mécanique &amp; Atelier",B292="N","🧪 Chimie &amp; Biologie",B292="G","🧪 Chimie &amp; Biologie",B292="C","📣 Communication &amp; Culture",B292="D","✈️ Déplacements &amp; Logist.",B292="F","✈️ Déplacements &amp; Logist.",B292="E","📋 Études, Conseils &amp; RH",B292="I","💻 Informatique &amp; Audio.",B292="M","🔬 Instruments scient.",B292="O","🔬 Instruments scient.",B292="P","🔬 Instruments scient.",B292="S","🔬 Instruments scient.",B292="T","🔬 Instruments scient.",B292="U","🔬 Instruments scient.",B292="V","🔬 Instruments scient.",B292="W","🔬 Instruments scient.",B292="K","🐁 Expérimentation",B292="Q","🐁 Expérimentation",B292="L","🏥 Santé &amp; Médical",TRUE,"❓ Inconnu"))</f>
        <v>💻 Informatique &amp; Audio.</v>
      </c>
      <c r="D292" s="53" t="s">
        <v>777</v>
      </c>
      <c r="E292" s="53" t="s">
        <v>376</v>
      </c>
      <c r="F292" s="53" t="s">
        <v>1786</v>
      </c>
      <c r="G292" s="53" t="s">
        <v>376</v>
      </c>
      <c r="H292" s="53" t="s">
        <v>1786</v>
      </c>
      <c r="I292" s="53" t="s">
        <v>1095</v>
      </c>
      <c r="J292" s="53" t="s">
        <v>2175</v>
      </c>
      <c r="K292" s="53" t="s">
        <v>2175</v>
      </c>
      <c r="L292" s="120">
        <v>44494</v>
      </c>
      <c r="M292" s="120">
        <v>46168</v>
      </c>
      <c r="N292" s="53">
        <v>4600003989</v>
      </c>
      <c r="O292" s="53">
        <v>300000</v>
      </c>
      <c r="P292" s="53" t="s">
        <v>801</v>
      </c>
      <c r="Q292" s="53">
        <v>4512</v>
      </c>
      <c r="R292" s="53" t="s">
        <v>2123</v>
      </c>
      <c r="S292" s="53" t="s">
        <v>1085</v>
      </c>
      <c r="T292" s="53" t="s">
        <v>54</v>
      </c>
      <c r="U292" s="187" t="s">
        <v>2522</v>
      </c>
      <c r="V292" s="53" t="s">
        <v>1103</v>
      </c>
      <c r="W292" s="53" t="s">
        <v>437</v>
      </c>
      <c r="X292" s="121" t="s">
        <v>640</v>
      </c>
    </row>
    <row r="293" spans="1:24" ht="18" customHeight="1" x14ac:dyDescent="0.35">
      <c r="A293" t="str">
        <f t="shared" ca="1" si="13"/>
        <v>Marché terminé</v>
      </c>
      <c r="B293" s="576" t="str">
        <f t="shared" si="12"/>
        <v>I</v>
      </c>
      <c r="C293" s="577" t="str" cm="1">
        <f t="array" ref="C293">IF(B293="","",_xlfn.IFS(B293="A","📦 Appro. généraux",B293="H","🛡️ Hygiène &amp; Sécurité",B293="B","🏗️ Bâtiments &amp; Travaux",B293="J","🏗️ Bâtiments &amp; Travaux",B293="R","⚙️ Mécanique &amp; Atelier",B293="N","🧪 Chimie &amp; Biologie",B293="G","🧪 Chimie &amp; Biologie",B293="C","📣 Communication &amp; Culture",B293="D","✈️ Déplacements &amp; Logist.",B293="F","✈️ Déplacements &amp; Logist.",B293="E","📋 Études, Conseils &amp; RH",B293="I","💻 Informatique &amp; Audio.",B293="M","🔬 Instruments scient.",B293="O","🔬 Instruments scient.",B293="P","🔬 Instruments scient.",B293="S","🔬 Instruments scient.",B293="T","🔬 Instruments scient.",B293="U","🔬 Instruments scient.",B293="V","🔬 Instruments scient.",B293="W","🔬 Instruments scient.",B293="K","🐁 Expérimentation",B293="Q","🐁 Expérimentation",B293="L","🏥 Santé &amp; Médical",TRUE,"❓ Inconnu"))</f>
        <v>💻 Informatique &amp; Audio.</v>
      </c>
      <c r="D293" s="53" t="s">
        <v>777</v>
      </c>
      <c r="E293" s="53" t="s">
        <v>376</v>
      </c>
      <c r="F293" s="53" t="s">
        <v>1786</v>
      </c>
      <c r="G293" s="53" t="s">
        <v>376</v>
      </c>
      <c r="H293" s="53" t="s">
        <v>1786</v>
      </c>
      <c r="I293" s="53" t="s">
        <v>1095</v>
      </c>
      <c r="J293" s="53" t="s">
        <v>2175</v>
      </c>
      <c r="K293" s="53" t="s">
        <v>2175</v>
      </c>
      <c r="L293" s="120">
        <v>44494</v>
      </c>
      <c r="M293" s="120">
        <v>46168</v>
      </c>
      <c r="N293" s="53">
        <v>4600003990</v>
      </c>
      <c r="O293" s="53">
        <v>300000</v>
      </c>
      <c r="P293" s="53" t="s">
        <v>801</v>
      </c>
      <c r="Q293" s="53">
        <v>6239</v>
      </c>
      <c r="R293" s="53" t="s">
        <v>2124</v>
      </c>
      <c r="S293" s="53" t="s">
        <v>765</v>
      </c>
      <c r="T293" s="53" t="s">
        <v>54</v>
      </c>
      <c r="U293" s="187" t="s">
        <v>2522</v>
      </c>
      <c r="V293" s="53" t="s">
        <v>1103</v>
      </c>
      <c r="W293" s="53" t="s">
        <v>438</v>
      </c>
      <c r="X293" s="121" t="s">
        <v>641</v>
      </c>
    </row>
    <row r="294" spans="1:24" ht="18" customHeight="1" x14ac:dyDescent="0.35">
      <c r="A294" t="str">
        <f t="shared" ca="1" si="13"/>
        <v>Marché terminé</v>
      </c>
      <c r="B294" s="576" t="str">
        <f t="shared" si="12"/>
        <v>I</v>
      </c>
      <c r="C294" s="577" t="str" cm="1">
        <f t="array" ref="C294">IF(B294="","",_xlfn.IFS(B294="A","📦 Appro. généraux",B294="H","🛡️ Hygiène &amp; Sécurité",B294="B","🏗️ Bâtiments &amp; Travaux",B294="J","🏗️ Bâtiments &amp; Travaux",B294="R","⚙️ Mécanique &amp; Atelier",B294="N","🧪 Chimie &amp; Biologie",B294="G","🧪 Chimie &amp; Biologie",B294="C","📣 Communication &amp; Culture",B294="D","✈️ Déplacements &amp; Logist.",B294="F","✈️ Déplacements &amp; Logist.",B294="E","📋 Études, Conseils &amp; RH",B294="I","💻 Informatique &amp; Audio.",B294="M","🔬 Instruments scient.",B294="O","🔬 Instruments scient.",B294="P","🔬 Instruments scient.",B294="S","🔬 Instruments scient.",B294="T","🔬 Instruments scient.",B294="U","🔬 Instruments scient.",B294="V","🔬 Instruments scient.",B294="W","🔬 Instruments scient.",B294="K","🐁 Expérimentation",B294="Q","🐁 Expérimentation",B294="L","🏥 Santé &amp; Médical",TRUE,"❓ Inconnu"))</f>
        <v>💻 Informatique &amp; Audio.</v>
      </c>
      <c r="D294" s="53" t="s">
        <v>777</v>
      </c>
      <c r="E294" s="53" t="s">
        <v>377</v>
      </c>
      <c r="F294" s="53" t="s">
        <v>1045</v>
      </c>
      <c r="G294" s="53" t="s">
        <v>377</v>
      </c>
      <c r="H294" s="53" t="s">
        <v>1045</v>
      </c>
      <c r="I294" s="53" t="s">
        <v>1102</v>
      </c>
      <c r="J294" s="53" t="s">
        <v>2175</v>
      </c>
      <c r="K294" s="53" t="s">
        <v>2175</v>
      </c>
      <c r="L294" s="120">
        <v>43553</v>
      </c>
      <c r="M294" s="120">
        <v>45013</v>
      </c>
      <c r="N294" s="53">
        <v>4600004024</v>
      </c>
      <c r="O294" s="53">
        <v>0</v>
      </c>
      <c r="P294" s="53" t="s">
        <v>801</v>
      </c>
      <c r="Q294" s="53">
        <v>15287</v>
      </c>
      <c r="R294" s="53" t="s">
        <v>2125</v>
      </c>
      <c r="S294" s="53" t="s">
        <v>765</v>
      </c>
      <c r="T294" s="53" t="s">
        <v>54</v>
      </c>
      <c r="U294" s="169" t="s">
        <v>2242</v>
      </c>
      <c r="V294" s="53" t="s">
        <v>1103</v>
      </c>
      <c r="W294" s="53" t="s">
        <v>439</v>
      </c>
      <c r="X294" s="121" t="s">
        <v>632</v>
      </c>
    </row>
    <row r="295" spans="1:24" ht="18" customHeight="1" x14ac:dyDescent="0.35">
      <c r="A295" t="str">
        <f t="shared" ca="1" si="13"/>
        <v>Marché terminé</v>
      </c>
      <c r="B295" s="576" t="str">
        <f t="shared" si="12"/>
        <v>I</v>
      </c>
      <c r="C295" s="577" t="str" cm="1">
        <f t="array" ref="C295">IF(B295="","",_xlfn.IFS(B295="A","📦 Appro. généraux",B295="H","🛡️ Hygiène &amp; Sécurité",B295="B","🏗️ Bâtiments &amp; Travaux",B295="J","🏗️ Bâtiments &amp; Travaux",B295="R","⚙️ Mécanique &amp; Atelier",B295="N","🧪 Chimie &amp; Biologie",B295="G","🧪 Chimie &amp; Biologie",B295="C","📣 Communication &amp; Culture",B295="D","✈️ Déplacements &amp; Logist.",B295="F","✈️ Déplacements &amp; Logist.",B295="E","📋 Études, Conseils &amp; RH",B295="I","💻 Informatique &amp; Audio.",B295="M","🔬 Instruments scient.",B295="O","🔬 Instruments scient.",B295="P","🔬 Instruments scient.",B295="S","🔬 Instruments scient.",B295="T","🔬 Instruments scient.",B295="U","🔬 Instruments scient.",B295="V","🔬 Instruments scient.",B295="W","🔬 Instruments scient.",B295="K","🐁 Expérimentation",B295="Q","🐁 Expérimentation",B295="L","🏥 Santé &amp; Médical",TRUE,"❓ Inconnu"))</f>
        <v>💻 Informatique &amp; Audio.</v>
      </c>
      <c r="D295" s="53" t="s">
        <v>777</v>
      </c>
      <c r="E295" s="53" t="s">
        <v>378</v>
      </c>
      <c r="F295" s="53" t="s">
        <v>1787</v>
      </c>
      <c r="G295" s="53" t="s">
        <v>378</v>
      </c>
      <c r="H295" s="53" t="s">
        <v>1787</v>
      </c>
      <c r="I295" s="53" t="s">
        <v>1102</v>
      </c>
      <c r="J295" s="53" t="s">
        <v>2175</v>
      </c>
      <c r="K295" s="53" t="s">
        <v>2175</v>
      </c>
      <c r="L295" s="120">
        <v>44616</v>
      </c>
      <c r="M295" s="120">
        <v>46076</v>
      </c>
      <c r="N295" s="53">
        <v>4600004028</v>
      </c>
      <c r="O295" s="53">
        <v>0</v>
      </c>
      <c r="P295" s="53" t="s">
        <v>800</v>
      </c>
      <c r="Q295" s="53">
        <v>15894</v>
      </c>
      <c r="R295" s="53" t="s">
        <v>2126</v>
      </c>
      <c r="S295" s="53" t="s">
        <v>765</v>
      </c>
      <c r="T295" s="53" t="s">
        <v>54</v>
      </c>
      <c r="U295" s="169" t="s">
        <v>765</v>
      </c>
      <c r="V295" s="53" t="s">
        <v>1103</v>
      </c>
      <c r="W295" s="53" t="s">
        <v>424</v>
      </c>
      <c r="X295" s="121" t="s">
        <v>632</v>
      </c>
    </row>
    <row r="296" spans="1:24" ht="18" customHeight="1" x14ac:dyDescent="0.35">
      <c r="A296" t="str">
        <f t="shared" ca="1" si="13"/>
        <v>Marché terminé</v>
      </c>
      <c r="B296" s="576" t="str">
        <f t="shared" si="12"/>
        <v>I</v>
      </c>
      <c r="C296" s="577" t="str" cm="1">
        <f t="array" ref="C296">IF(B296="","",_xlfn.IFS(B296="A","📦 Appro. généraux",B296="H","🛡️ Hygiène &amp; Sécurité",B296="B","🏗️ Bâtiments &amp; Travaux",B296="J","🏗️ Bâtiments &amp; Travaux",B296="R","⚙️ Mécanique &amp; Atelier",B296="N","🧪 Chimie &amp; Biologie",B296="G","🧪 Chimie &amp; Biologie",B296="C","📣 Communication &amp; Culture",B296="D","✈️ Déplacements &amp; Logist.",B296="F","✈️ Déplacements &amp; Logist.",B296="E","📋 Études, Conseils &amp; RH",B296="I","💻 Informatique &amp; Audio.",B296="M","🔬 Instruments scient.",B296="O","🔬 Instruments scient.",B296="P","🔬 Instruments scient.",B296="S","🔬 Instruments scient.",B296="T","🔬 Instruments scient.",B296="U","🔬 Instruments scient.",B296="V","🔬 Instruments scient.",B296="W","🔬 Instruments scient.",B296="K","🐁 Expérimentation",B296="Q","🐁 Expérimentation",B296="L","🏥 Santé &amp; Médical",TRUE,"❓ Inconnu"))</f>
        <v>💻 Informatique &amp; Audio.</v>
      </c>
      <c r="D296" s="53" t="s">
        <v>777</v>
      </c>
      <c r="E296" s="53" t="s">
        <v>379</v>
      </c>
      <c r="F296" s="53" t="s">
        <v>1046</v>
      </c>
      <c r="G296" s="53" t="s">
        <v>379</v>
      </c>
      <c r="H296" s="53" t="s">
        <v>1046</v>
      </c>
      <c r="I296" s="53" t="s">
        <v>1095</v>
      </c>
      <c r="J296" s="53" t="s">
        <v>2175</v>
      </c>
      <c r="K296" s="53" t="s">
        <v>2175</v>
      </c>
      <c r="L296" s="120">
        <v>44743</v>
      </c>
      <c r="M296" s="120">
        <v>46203</v>
      </c>
      <c r="N296" s="53">
        <v>4600004119</v>
      </c>
      <c r="O296" s="53">
        <v>1593600</v>
      </c>
      <c r="P296" s="53" t="s">
        <v>801</v>
      </c>
      <c r="Q296" s="53">
        <v>6696</v>
      </c>
      <c r="R296" s="53" t="s">
        <v>2127</v>
      </c>
      <c r="S296" s="53" t="s">
        <v>1083</v>
      </c>
      <c r="T296" s="53" t="s">
        <v>54</v>
      </c>
      <c r="U296" s="170" t="s">
        <v>1901</v>
      </c>
      <c r="V296" s="53" t="s">
        <v>1103</v>
      </c>
      <c r="W296" s="53" t="s">
        <v>440</v>
      </c>
      <c r="X296" s="121" t="s">
        <v>642</v>
      </c>
    </row>
    <row r="297" spans="1:24" ht="18" customHeight="1" x14ac:dyDescent="0.35">
      <c r="A297" t="str">
        <f t="shared" ca="1" si="13"/>
        <v>Marché terminé</v>
      </c>
      <c r="B297" s="576" t="str">
        <f t="shared" si="12"/>
        <v>I</v>
      </c>
      <c r="C297" s="577" t="str" cm="1">
        <f t="array" ref="C297">IF(B297="","",_xlfn.IFS(B297="A","📦 Appro. généraux",B297="H","🛡️ Hygiène &amp; Sécurité",B297="B","🏗️ Bâtiments &amp; Travaux",B297="J","🏗️ Bâtiments &amp; Travaux",B297="R","⚙️ Mécanique &amp; Atelier",B297="N","🧪 Chimie &amp; Biologie",B297="G","🧪 Chimie &amp; Biologie",B297="C","📣 Communication &amp; Culture",B297="D","✈️ Déplacements &amp; Logist.",B297="F","✈️ Déplacements &amp; Logist.",B297="E","📋 Études, Conseils &amp; RH",B297="I","💻 Informatique &amp; Audio.",B297="M","🔬 Instruments scient.",B297="O","🔬 Instruments scient.",B297="P","🔬 Instruments scient.",B297="S","🔬 Instruments scient.",B297="T","🔬 Instruments scient.",B297="U","🔬 Instruments scient.",B297="V","🔬 Instruments scient.",B297="W","🔬 Instruments scient.",B297="K","🐁 Expérimentation",B297="Q","🐁 Expérimentation",B297="L","🏥 Santé &amp; Médical",TRUE,"❓ Inconnu"))</f>
        <v>💻 Informatique &amp; Audio.</v>
      </c>
      <c r="D297" s="53" t="s">
        <v>777</v>
      </c>
      <c r="E297" s="53" t="s">
        <v>379</v>
      </c>
      <c r="F297" s="53" t="s">
        <v>1046</v>
      </c>
      <c r="G297" s="53" t="s">
        <v>379</v>
      </c>
      <c r="H297" s="53" t="s">
        <v>1046</v>
      </c>
      <c r="I297" s="53" t="s">
        <v>1095</v>
      </c>
      <c r="J297" s="53" t="s">
        <v>2175</v>
      </c>
      <c r="K297" s="53" t="s">
        <v>2175</v>
      </c>
      <c r="L297" s="120">
        <v>44743</v>
      </c>
      <c r="M297" s="120">
        <v>46203</v>
      </c>
      <c r="N297" s="53">
        <v>4600004121</v>
      </c>
      <c r="O297" s="53">
        <v>1008000</v>
      </c>
      <c r="P297" s="53" t="s">
        <v>801</v>
      </c>
      <c r="Q297" s="53">
        <v>6696</v>
      </c>
      <c r="R297" s="53" t="s">
        <v>2127</v>
      </c>
      <c r="S297" s="53" t="s">
        <v>1083</v>
      </c>
      <c r="T297" s="53" t="s">
        <v>54</v>
      </c>
      <c r="U297" s="170" t="s">
        <v>1863</v>
      </c>
      <c r="V297" s="53" t="s">
        <v>1103</v>
      </c>
      <c r="W297" s="53" t="s">
        <v>441</v>
      </c>
      <c r="X297" s="121" t="s">
        <v>643</v>
      </c>
    </row>
    <row r="298" spans="1:24" ht="18" customHeight="1" x14ac:dyDescent="0.35">
      <c r="A298" t="str">
        <f t="shared" ca="1" si="13"/>
        <v>Marché terminé</v>
      </c>
      <c r="B298" s="576" t="str">
        <f t="shared" si="12"/>
        <v>I</v>
      </c>
      <c r="C298" s="577" t="str" cm="1">
        <f t="array" ref="C298">IF(B298="","",_xlfn.IFS(B298="A","📦 Appro. généraux",B298="H","🛡️ Hygiène &amp; Sécurité",B298="B","🏗️ Bâtiments &amp; Travaux",B298="J","🏗️ Bâtiments &amp; Travaux",B298="R","⚙️ Mécanique &amp; Atelier",B298="N","🧪 Chimie &amp; Biologie",B298="G","🧪 Chimie &amp; Biologie",B298="C","📣 Communication &amp; Culture",B298="D","✈️ Déplacements &amp; Logist.",B298="F","✈️ Déplacements &amp; Logist.",B298="E","📋 Études, Conseils &amp; RH",B298="I","💻 Informatique &amp; Audio.",B298="M","🔬 Instruments scient.",B298="O","🔬 Instruments scient.",B298="P","🔬 Instruments scient.",B298="S","🔬 Instruments scient.",B298="T","🔬 Instruments scient.",B298="U","🔬 Instruments scient.",B298="V","🔬 Instruments scient.",B298="W","🔬 Instruments scient.",B298="K","🐁 Expérimentation",B298="Q","🐁 Expérimentation",B298="L","🏥 Santé &amp; Médical",TRUE,"❓ Inconnu"))</f>
        <v>💻 Informatique &amp; Audio.</v>
      </c>
      <c r="D298" s="53" t="s">
        <v>777</v>
      </c>
      <c r="E298" s="53" t="s">
        <v>379</v>
      </c>
      <c r="F298" s="53" t="s">
        <v>1047</v>
      </c>
      <c r="G298" s="53" t="s">
        <v>379</v>
      </c>
      <c r="H298" s="53" t="s">
        <v>1047</v>
      </c>
      <c r="I298" s="53" t="s">
        <v>1095</v>
      </c>
      <c r="J298" s="53" t="s">
        <v>2175</v>
      </c>
      <c r="K298" s="53" t="s">
        <v>2175</v>
      </c>
      <c r="L298" s="120">
        <v>44743</v>
      </c>
      <c r="M298" s="120">
        <v>46203</v>
      </c>
      <c r="N298" s="53">
        <v>4600004122</v>
      </c>
      <c r="O298" s="53">
        <v>1008000</v>
      </c>
      <c r="P298" s="53" t="s">
        <v>801</v>
      </c>
      <c r="Q298" s="53">
        <v>6696</v>
      </c>
      <c r="R298" s="53" t="s">
        <v>2127</v>
      </c>
      <c r="S298" s="53" t="s">
        <v>1083</v>
      </c>
      <c r="T298" s="53" t="s">
        <v>54</v>
      </c>
      <c r="U298" s="170" t="s">
        <v>1902</v>
      </c>
      <c r="V298" s="53" t="s">
        <v>1103</v>
      </c>
      <c r="W298" s="53" t="s">
        <v>442</v>
      </c>
      <c r="X298" s="121" t="s">
        <v>644</v>
      </c>
    </row>
    <row r="299" spans="1:24" ht="18" customHeight="1" x14ac:dyDescent="0.35">
      <c r="A299" t="str">
        <f t="shared" ca="1" si="13"/>
        <v>Marché terminé</v>
      </c>
      <c r="B299" s="576" t="str">
        <f t="shared" si="12"/>
        <v>I</v>
      </c>
      <c r="C299" s="577" t="str" cm="1">
        <f t="array" ref="C299">IF(B299="","",_xlfn.IFS(B299="A","📦 Appro. généraux",B299="H","🛡️ Hygiène &amp; Sécurité",B299="B","🏗️ Bâtiments &amp; Travaux",B299="J","🏗️ Bâtiments &amp; Travaux",B299="R","⚙️ Mécanique &amp; Atelier",B299="N","🧪 Chimie &amp; Biologie",B299="G","🧪 Chimie &amp; Biologie",B299="C","📣 Communication &amp; Culture",B299="D","✈️ Déplacements &amp; Logist.",B299="F","✈️ Déplacements &amp; Logist.",B299="E","📋 Études, Conseils &amp; RH",B299="I","💻 Informatique &amp; Audio.",B299="M","🔬 Instruments scient.",B299="O","🔬 Instruments scient.",B299="P","🔬 Instruments scient.",B299="S","🔬 Instruments scient.",B299="T","🔬 Instruments scient.",B299="U","🔬 Instruments scient.",B299="V","🔬 Instruments scient.",B299="W","🔬 Instruments scient.",B299="K","🐁 Expérimentation",B299="Q","🐁 Expérimentation",B299="L","🏥 Santé &amp; Médical",TRUE,"❓ Inconnu"))</f>
        <v>💻 Informatique &amp; Audio.</v>
      </c>
      <c r="D299" s="53" t="s">
        <v>777</v>
      </c>
      <c r="E299" s="53" t="s">
        <v>379</v>
      </c>
      <c r="F299" s="53" t="s">
        <v>1048</v>
      </c>
      <c r="G299" s="53" t="s">
        <v>379</v>
      </c>
      <c r="H299" s="53" t="s">
        <v>1048</v>
      </c>
      <c r="I299" s="53" t="s">
        <v>1095</v>
      </c>
      <c r="J299" s="53" t="s">
        <v>2175</v>
      </c>
      <c r="K299" s="53" t="s">
        <v>2175</v>
      </c>
      <c r="L299" s="120">
        <v>44743</v>
      </c>
      <c r="M299" s="120">
        <v>46203</v>
      </c>
      <c r="N299" s="53">
        <v>4600004125</v>
      </c>
      <c r="O299" s="53">
        <v>504000</v>
      </c>
      <c r="P299" s="53" t="s">
        <v>801</v>
      </c>
      <c r="Q299" s="53">
        <v>4452</v>
      </c>
      <c r="R299" s="53" t="s">
        <v>2128</v>
      </c>
      <c r="S299" s="53" t="s">
        <v>1083</v>
      </c>
      <c r="T299" s="53" t="s">
        <v>54</v>
      </c>
      <c r="U299" s="170" t="s">
        <v>1903</v>
      </c>
      <c r="V299" s="53" t="s">
        <v>1103</v>
      </c>
      <c r="W299" s="53" t="s">
        <v>440</v>
      </c>
      <c r="X299" s="121" t="s">
        <v>642</v>
      </c>
    </row>
    <row r="300" spans="1:24" ht="18" customHeight="1" x14ac:dyDescent="0.35">
      <c r="A300" t="str">
        <f t="shared" ca="1" si="13"/>
        <v>Marché terminé</v>
      </c>
      <c r="B300" s="576" t="str">
        <f t="shared" si="12"/>
        <v>I</v>
      </c>
      <c r="C300" s="577" t="str" cm="1">
        <f t="array" ref="C300">IF(B300="","",_xlfn.IFS(B300="A","📦 Appro. généraux",B300="H","🛡️ Hygiène &amp; Sécurité",B300="B","🏗️ Bâtiments &amp; Travaux",B300="J","🏗️ Bâtiments &amp; Travaux",B300="R","⚙️ Mécanique &amp; Atelier",B300="N","🧪 Chimie &amp; Biologie",B300="G","🧪 Chimie &amp; Biologie",B300="C","📣 Communication &amp; Culture",B300="D","✈️ Déplacements &amp; Logist.",B300="F","✈️ Déplacements &amp; Logist.",B300="E","📋 Études, Conseils &amp; RH",B300="I","💻 Informatique &amp; Audio.",B300="M","🔬 Instruments scient.",B300="O","🔬 Instruments scient.",B300="P","🔬 Instruments scient.",B300="S","🔬 Instruments scient.",B300="T","🔬 Instruments scient.",B300="U","🔬 Instruments scient.",B300="V","🔬 Instruments scient.",B300="W","🔬 Instruments scient.",B300="K","🐁 Expérimentation",B300="Q","🐁 Expérimentation",B300="L","🏥 Santé &amp; Médical",TRUE,"❓ Inconnu"))</f>
        <v>💻 Informatique &amp; Audio.</v>
      </c>
      <c r="D300" s="53" t="s">
        <v>777</v>
      </c>
      <c r="E300" s="53" t="s">
        <v>379</v>
      </c>
      <c r="F300" s="53" t="s">
        <v>1049</v>
      </c>
      <c r="G300" s="53" t="s">
        <v>379</v>
      </c>
      <c r="H300" s="53" t="s">
        <v>1049</v>
      </c>
      <c r="I300" s="53" t="s">
        <v>1095</v>
      </c>
      <c r="J300" s="53" t="s">
        <v>2175</v>
      </c>
      <c r="K300" s="53" t="s">
        <v>2175</v>
      </c>
      <c r="L300" s="120">
        <v>44743</v>
      </c>
      <c r="M300" s="120">
        <v>46203</v>
      </c>
      <c r="N300" s="53">
        <v>4600004136</v>
      </c>
      <c r="O300" s="53">
        <v>182400</v>
      </c>
      <c r="P300" s="53" t="s">
        <v>800</v>
      </c>
      <c r="Q300" s="53">
        <v>16647</v>
      </c>
      <c r="R300" s="53" t="s">
        <v>2129</v>
      </c>
      <c r="S300" s="53" t="s">
        <v>1083</v>
      </c>
      <c r="T300" s="53" t="s">
        <v>54</v>
      </c>
      <c r="U300" s="170" t="s">
        <v>1904</v>
      </c>
      <c r="V300" s="53" t="s">
        <v>1103</v>
      </c>
      <c r="W300" s="53" t="s">
        <v>440</v>
      </c>
      <c r="X300" s="121" t="s">
        <v>642</v>
      </c>
    </row>
    <row r="301" spans="1:24" ht="18" customHeight="1" x14ac:dyDescent="0.35">
      <c r="A301" t="str">
        <f t="shared" ca="1" si="13"/>
        <v>Marché terminé</v>
      </c>
      <c r="B301" s="576" t="str">
        <f t="shared" si="12"/>
        <v>I</v>
      </c>
      <c r="C301" s="577" t="str" cm="1">
        <f t="array" ref="C301">IF(B301="","",_xlfn.IFS(B301="A","📦 Appro. généraux",B301="H","🛡️ Hygiène &amp; Sécurité",B301="B","🏗️ Bâtiments &amp; Travaux",B301="J","🏗️ Bâtiments &amp; Travaux",B301="R","⚙️ Mécanique &amp; Atelier",B301="N","🧪 Chimie &amp; Biologie",B301="G","🧪 Chimie &amp; Biologie",B301="C","📣 Communication &amp; Culture",B301="D","✈️ Déplacements &amp; Logist.",B301="F","✈️ Déplacements &amp; Logist.",B301="E","📋 Études, Conseils &amp; RH",B301="I","💻 Informatique &amp; Audio.",B301="M","🔬 Instruments scient.",B301="O","🔬 Instruments scient.",B301="P","🔬 Instruments scient.",B301="S","🔬 Instruments scient.",B301="T","🔬 Instruments scient.",B301="U","🔬 Instruments scient.",B301="V","🔬 Instruments scient.",B301="W","🔬 Instruments scient.",B301="K","🐁 Expérimentation",B301="Q","🐁 Expérimentation",B301="L","🏥 Santé &amp; Médical",TRUE,"❓ Inconnu"))</f>
        <v>💻 Informatique &amp; Audio.</v>
      </c>
      <c r="D301" s="53" t="s">
        <v>777</v>
      </c>
      <c r="E301" s="53" t="s">
        <v>379</v>
      </c>
      <c r="F301" s="53" t="s">
        <v>1046</v>
      </c>
      <c r="G301" s="53" t="s">
        <v>379</v>
      </c>
      <c r="H301" s="53" t="s">
        <v>1046</v>
      </c>
      <c r="I301" s="53" t="s">
        <v>1095</v>
      </c>
      <c r="J301" s="53" t="s">
        <v>2175</v>
      </c>
      <c r="K301" s="53" t="s">
        <v>2175</v>
      </c>
      <c r="L301" s="120">
        <v>44743</v>
      </c>
      <c r="M301" s="120">
        <v>46203</v>
      </c>
      <c r="N301" s="53">
        <v>4600004138</v>
      </c>
      <c r="O301" s="53">
        <v>182400</v>
      </c>
      <c r="P301" s="53" t="s">
        <v>801</v>
      </c>
      <c r="Q301" s="53">
        <v>16647</v>
      </c>
      <c r="R301" s="53" t="s">
        <v>2129</v>
      </c>
      <c r="S301" s="53" t="s">
        <v>1083</v>
      </c>
      <c r="T301" s="53" t="s">
        <v>54</v>
      </c>
      <c r="U301" s="170" t="s">
        <v>1864</v>
      </c>
      <c r="V301" s="53" t="s">
        <v>1103</v>
      </c>
      <c r="W301" s="53" t="s">
        <v>440</v>
      </c>
      <c r="X301" s="121" t="s">
        <v>642</v>
      </c>
    </row>
    <row r="302" spans="1:24" ht="18" customHeight="1" x14ac:dyDescent="0.35">
      <c r="A302" t="str">
        <f t="shared" ca="1" si="13"/>
        <v>Marché en cours</v>
      </c>
      <c r="B302" s="576" t="str">
        <f t="shared" si="12"/>
        <v>I</v>
      </c>
      <c r="C302" s="577" t="str" cm="1">
        <f t="array" ref="C302">IF(B302="","",_xlfn.IFS(B302="A","📦 Appro. généraux",B302="H","🛡️ Hygiène &amp; Sécurité",B302="B","🏗️ Bâtiments &amp; Travaux",B302="J","🏗️ Bâtiments &amp; Travaux",B302="R","⚙️ Mécanique &amp; Atelier",B302="N","🧪 Chimie &amp; Biologie",B302="G","🧪 Chimie &amp; Biologie",B302="C","📣 Communication &amp; Culture",B302="D","✈️ Déplacements &amp; Logist.",B302="F","✈️ Déplacements &amp; Logist.",B302="E","📋 Études, Conseils &amp; RH",B302="I","💻 Informatique &amp; Audio.",B302="M","🔬 Instruments scient.",B302="O","🔬 Instruments scient.",B302="P","🔬 Instruments scient.",B302="S","🔬 Instruments scient.",B302="T","🔬 Instruments scient.",B302="U","🔬 Instruments scient.",B302="V","🔬 Instruments scient.",B302="W","🔬 Instruments scient.",B302="K","🐁 Expérimentation",B302="Q","🐁 Expérimentation",B302="L","🏥 Santé &amp; Médical",TRUE,"❓ Inconnu"))</f>
        <v>💻 Informatique &amp; Audio.</v>
      </c>
      <c r="D302" s="53" t="s">
        <v>777</v>
      </c>
      <c r="E302" s="53" t="s">
        <v>380</v>
      </c>
      <c r="F302" s="53" t="s">
        <v>1050</v>
      </c>
      <c r="G302" s="53" t="s">
        <v>380</v>
      </c>
      <c r="H302" s="53" t="s">
        <v>1050</v>
      </c>
      <c r="I302" s="53" t="s">
        <v>1102</v>
      </c>
      <c r="J302" s="53" t="s">
        <v>855</v>
      </c>
      <c r="K302" s="53" t="s">
        <v>858</v>
      </c>
      <c r="L302" s="120">
        <v>44887</v>
      </c>
      <c r="M302" s="120">
        <v>46347</v>
      </c>
      <c r="N302" s="53">
        <v>4600004153</v>
      </c>
      <c r="O302" s="53">
        <v>30260</v>
      </c>
      <c r="P302" s="53" t="s">
        <v>801</v>
      </c>
      <c r="Q302" s="53">
        <v>17051</v>
      </c>
      <c r="R302" s="53" t="s">
        <v>2130</v>
      </c>
      <c r="S302" s="53" t="s">
        <v>1084</v>
      </c>
      <c r="T302" s="53" t="s">
        <v>54</v>
      </c>
      <c r="U302" s="170" t="s">
        <v>1905</v>
      </c>
      <c r="V302" s="53" t="s">
        <v>1103</v>
      </c>
      <c r="W302" s="53" t="s">
        <v>424</v>
      </c>
      <c r="X302" s="121" t="s">
        <v>632</v>
      </c>
    </row>
    <row r="303" spans="1:24" ht="18" customHeight="1" x14ac:dyDescent="0.35">
      <c r="A303" t="str">
        <f t="shared" ca="1" si="13"/>
        <v>Marché en cours</v>
      </c>
      <c r="B303" s="576" t="s">
        <v>1717</v>
      </c>
      <c r="C303" s="577" t="str" cm="1">
        <f t="array" ref="C303">IF(B303="","",_xlfn.IFS(B303="A","📦 Appro. généraux",B303="H","🛡️ Hygiène &amp; Sécurité",B303="B","🏗️ Bâtiments &amp; Travaux",B303="J","🏗️ Bâtiments &amp; Travaux",B303="R","⚙️ Mécanique &amp; Atelier",B303="N","🧪 Chimie &amp; Biologie",B303="G","🧪 Chimie &amp; Biologie",B303="C","📣 Communication &amp; Culture",B303="D","✈️ Déplacements &amp; Logist.",B303="F","✈️ Déplacements &amp; Logist.",B303="E","📋 Études, Conseils &amp; RH",B303="I","💻 Informatique &amp; Audio.",B303="M","🔬 Instruments scient.",B303="O","🔬 Instruments scient.",B303="P","🔬 Instruments scient.",B303="S","🔬 Instruments scient.",B303="T","🔬 Instruments scient.",B303="U","🔬 Instruments scient.",B303="V","🔬 Instruments scient.",B303="W","🔬 Instruments scient.",B303="K","🐁 Expérimentation",B303="Q","🐁 Expérimentation",B303="L","🏥 Santé &amp; Médical",TRUE,"❓ Inconnu"))</f>
        <v>💻 Informatique &amp; Audio.</v>
      </c>
      <c r="D303" s="53" t="s">
        <v>777</v>
      </c>
      <c r="E303" s="53" t="s">
        <v>381</v>
      </c>
      <c r="F303" s="53" t="s">
        <v>1785</v>
      </c>
      <c r="G303" s="53" t="s">
        <v>381</v>
      </c>
      <c r="H303" s="53" t="s">
        <v>1785</v>
      </c>
      <c r="I303" s="53" t="s">
        <v>1097</v>
      </c>
      <c r="J303" s="53" t="s">
        <v>798</v>
      </c>
      <c r="K303" s="53" t="s">
        <v>2175</v>
      </c>
      <c r="L303" s="120">
        <v>44902</v>
      </c>
      <c r="M303" s="120">
        <v>46363</v>
      </c>
      <c r="N303" s="53">
        <v>4600004164</v>
      </c>
      <c r="O303" s="53">
        <v>4000000</v>
      </c>
      <c r="P303" s="53" t="s">
        <v>801</v>
      </c>
      <c r="Q303" s="53">
        <v>1588</v>
      </c>
      <c r="R303" s="53" t="s">
        <v>1927</v>
      </c>
      <c r="S303" s="53" t="s">
        <v>1067</v>
      </c>
      <c r="T303" s="53" t="s">
        <v>54</v>
      </c>
      <c r="U303" s="186" t="s">
        <v>2561</v>
      </c>
      <c r="V303" s="53" t="s">
        <v>1103</v>
      </c>
      <c r="W303" s="53" t="s">
        <v>443</v>
      </c>
      <c r="X303" s="121" t="s">
        <v>645</v>
      </c>
    </row>
    <row r="304" spans="1:24" ht="18" customHeight="1" x14ac:dyDescent="0.35">
      <c r="A304" t="str">
        <f t="shared" ca="1" si="13"/>
        <v>Marché en cours</v>
      </c>
      <c r="B304" s="576" t="str">
        <f t="shared" si="12"/>
        <v>I</v>
      </c>
      <c r="C304" s="577" t="str" cm="1">
        <f t="array" ref="C304">IF(B304="","",_xlfn.IFS(B304="A","📦 Appro. généraux",B304="H","🛡️ Hygiène &amp; Sécurité",B304="B","🏗️ Bâtiments &amp; Travaux",B304="J","🏗️ Bâtiments &amp; Travaux",B304="R","⚙️ Mécanique &amp; Atelier",B304="N","🧪 Chimie &amp; Biologie",B304="G","🧪 Chimie &amp; Biologie",B304="C","📣 Communication &amp; Culture",B304="D","✈️ Déplacements &amp; Logist.",B304="F","✈️ Déplacements &amp; Logist.",B304="E","📋 Études, Conseils &amp; RH",B304="I","💻 Informatique &amp; Audio.",B304="M","🔬 Instruments scient.",B304="O","🔬 Instruments scient.",B304="P","🔬 Instruments scient.",B304="S","🔬 Instruments scient.",B304="T","🔬 Instruments scient.",B304="U","🔬 Instruments scient.",B304="V","🔬 Instruments scient.",B304="W","🔬 Instruments scient.",B304="K","🐁 Expérimentation",B304="Q","🐁 Expérimentation",B304="L","🏥 Santé &amp; Médical",TRUE,"❓ Inconnu"))</f>
        <v>💻 Informatique &amp; Audio.</v>
      </c>
      <c r="D304" s="53" t="s">
        <v>777</v>
      </c>
      <c r="E304" s="53" t="s">
        <v>43</v>
      </c>
      <c r="F304" s="53" t="s">
        <v>990</v>
      </c>
      <c r="G304" s="53" t="s">
        <v>43</v>
      </c>
      <c r="H304" s="53" t="s">
        <v>990</v>
      </c>
      <c r="I304" s="53" t="s">
        <v>798</v>
      </c>
      <c r="J304" s="53" t="s">
        <v>2175</v>
      </c>
      <c r="K304" s="53" t="s">
        <v>2175</v>
      </c>
      <c r="L304" s="120">
        <v>44631</v>
      </c>
      <c r="M304" s="120">
        <v>47574</v>
      </c>
      <c r="N304" s="53">
        <v>4600004205</v>
      </c>
      <c r="O304" s="53">
        <v>8620000</v>
      </c>
      <c r="P304" s="53" t="s">
        <v>801</v>
      </c>
      <c r="Q304" s="53">
        <v>1588</v>
      </c>
      <c r="R304" s="53" t="s">
        <v>1927</v>
      </c>
      <c r="S304" s="53" t="s">
        <v>1067</v>
      </c>
      <c r="T304" s="53" t="s">
        <v>54</v>
      </c>
      <c r="U304" s="170" t="s">
        <v>2255</v>
      </c>
      <c r="V304" s="53" t="s">
        <v>1103</v>
      </c>
      <c r="W304" s="53" t="s">
        <v>444</v>
      </c>
      <c r="X304" s="121" t="s">
        <v>637</v>
      </c>
    </row>
    <row r="305" spans="1:24" ht="18" customHeight="1" x14ac:dyDescent="0.35">
      <c r="A305" t="str">
        <f t="shared" ca="1" si="13"/>
        <v>Marché terminé</v>
      </c>
      <c r="B305" s="576" t="str">
        <f t="shared" si="12"/>
        <v>I</v>
      </c>
      <c r="C305" s="577" t="str" cm="1">
        <f t="array" ref="C305">IF(B305="","",_xlfn.IFS(B305="A","📦 Appro. généraux",B305="H","🛡️ Hygiène &amp; Sécurité",B305="B","🏗️ Bâtiments &amp; Travaux",B305="J","🏗️ Bâtiments &amp; Travaux",B305="R","⚙️ Mécanique &amp; Atelier",B305="N","🧪 Chimie &amp; Biologie",B305="G","🧪 Chimie &amp; Biologie",B305="C","📣 Communication &amp; Culture",B305="D","✈️ Déplacements &amp; Logist.",B305="F","✈️ Déplacements &amp; Logist.",B305="E","📋 Études, Conseils &amp; RH",B305="I","💻 Informatique &amp; Audio.",B305="M","🔬 Instruments scient.",B305="O","🔬 Instruments scient.",B305="P","🔬 Instruments scient.",B305="S","🔬 Instruments scient.",B305="T","🔬 Instruments scient.",B305="U","🔬 Instruments scient.",B305="V","🔬 Instruments scient.",B305="W","🔬 Instruments scient.",B305="K","🐁 Expérimentation",B305="Q","🐁 Expérimentation",B305="L","🏥 Santé &amp; Médical",TRUE,"❓ Inconnu"))</f>
        <v>💻 Informatique &amp; Audio.</v>
      </c>
      <c r="D305" s="53" t="s">
        <v>777</v>
      </c>
      <c r="E305" s="53" t="s">
        <v>382</v>
      </c>
      <c r="F305" s="53" t="s">
        <v>923</v>
      </c>
      <c r="G305" s="53" t="s">
        <v>382</v>
      </c>
      <c r="H305" s="53" t="s">
        <v>894</v>
      </c>
      <c r="I305" s="53" t="s">
        <v>798</v>
      </c>
      <c r="J305" s="53" t="s">
        <v>957</v>
      </c>
      <c r="K305" s="53" t="s">
        <v>896</v>
      </c>
      <c r="L305" s="120">
        <v>44939</v>
      </c>
      <c r="M305" s="120">
        <v>45303</v>
      </c>
      <c r="N305" s="53">
        <v>4600004206</v>
      </c>
      <c r="O305" s="53">
        <v>2000000</v>
      </c>
      <c r="P305" s="53" t="s">
        <v>897</v>
      </c>
      <c r="Q305" s="53">
        <v>16025</v>
      </c>
      <c r="R305" s="53" t="s">
        <v>2131</v>
      </c>
      <c r="S305" s="53" t="s">
        <v>772</v>
      </c>
      <c r="T305" s="53" t="s">
        <v>54</v>
      </c>
      <c r="U305" s="186" t="s">
        <v>2529</v>
      </c>
      <c r="V305" s="53" t="s">
        <v>1103</v>
      </c>
      <c r="W305" s="53" t="s">
        <v>445</v>
      </c>
      <c r="X305" s="121" t="s">
        <v>646</v>
      </c>
    </row>
    <row r="306" spans="1:24" ht="18" customHeight="1" x14ac:dyDescent="0.35">
      <c r="A306" t="str">
        <f t="shared" ca="1" si="13"/>
        <v>Marché terminé</v>
      </c>
      <c r="B306" s="576" t="str">
        <f t="shared" si="12"/>
        <v>I</v>
      </c>
      <c r="C306" s="577" t="str" cm="1">
        <f t="array" ref="C306">IF(B306="","",_xlfn.IFS(B306="A","📦 Appro. généraux",B306="H","🛡️ Hygiène &amp; Sécurité",B306="B","🏗️ Bâtiments &amp; Travaux",B306="J","🏗️ Bâtiments &amp; Travaux",B306="R","⚙️ Mécanique &amp; Atelier",B306="N","🧪 Chimie &amp; Biologie",B306="G","🧪 Chimie &amp; Biologie",B306="C","📣 Communication &amp; Culture",B306="D","✈️ Déplacements &amp; Logist.",B306="F","✈️ Déplacements &amp; Logist.",B306="E","📋 Études, Conseils &amp; RH",B306="I","💻 Informatique &amp; Audio.",B306="M","🔬 Instruments scient.",B306="O","🔬 Instruments scient.",B306="P","🔬 Instruments scient.",B306="S","🔬 Instruments scient.",B306="T","🔬 Instruments scient.",B306="U","🔬 Instruments scient.",B306="V","🔬 Instruments scient.",B306="W","🔬 Instruments scient.",B306="K","🐁 Expérimentation",B306="Q","🐁 Expérimentation",B306="L","🏥 Santé &amp; Médical",TRUE,"❓ Inconnu"))</f>
        <v>💻 Informatique &amp; Audio.</v>
      </c>
      <c r="D306" s="53" t="s">
        <v>777</v>
      </c>
      <c r="E306" s="53" t="s">
        <v>119</v>
      </c>
      <c r="F306" s="53" t="s">
        <v>994</v>
      </c>
      <c r="G306" s="53" t="s">
        <v>119</v>
      </c>
      <c r="H306" s="53" t="s">
        <v>994</v>
      </c>
      <c r="I306" s="53" t="s">
        <v>1095</v>
      </c>
      <c r="J306" s="53" t="s">
        <v>853</v>
      </c>
      <c r="K306" s="53" t="s">
        <v>853</v>
      </c>
      <c r="L306" s="120">
        <v>44861</v>
      </c>
      <c r="M306" s="120">
        <v>45956</v>
      </c>
      <c r="N306" s="53">
        <v>4600004216</v>
      </c>
      <c r="O306" s="53">
        <v>1800000</v>
      </c>
      <c r="P306" s="53" t="s">
        <v>801</v>
      </c>
      <c r="Q306" s="53">
        <v>4512</v>
      </c>
      <c r="R306" s="53" t="s">
        <v>2123</v>
      </c>
      <c r="S306" s="53" t="s">
        <v>1085</v>
      </c>
      <c r="T306" s="53" t="s">
        <v>54</v>
      </c>
      <c r="U306" s="186" t="s">
        <v>2522</v>
      </c>
      <c r="V306" s="53" t="s">
        <v>1103</v>
      </c>
      <c r="W306" s="53" t="s">
        <v>446</v>
      </c>
      <c r="X306" s="121" t="s">
        <v>647</v>
      </c>
    </row>
    <row r="307" spans="1:24" ht="18" customHeight="1" x14ac:dyDescent="0.35">
      <c r="A307" t="str">
        <f t="shared" ca="1" si="13"/>
        <v>Marché terminé</v>
      </c>
      <c r="B307" s="576" t="str">
        <f t="shared" si="12"/>
        <v>I</v>
      </c>
      <c r="C307" s="577" t="str" cm="1">
        <f t="array" ref="C307">IF(B307="","",_xlfn.IFS(B307="A","📦 Appro. généraux",B307="H","🛡️ Hygiène &amp; Sécurité",B307="B","🏗️ Bâtiments &amp; Travaux",B307="J","🏗️ Bâtiments &amp; Travaux",B307="R","⚙️ Mécanique &amp; Atelier",B307="N","🧪 Chimie &amp; Biologie",B307="G","🧪 Chimie &amp; Biologie",B307="C","📣 Communication &amp; Culture",B307="D","✈️ Déplacements &amp; Logist.",B307="F","✈️ Déplacements &amp; Logist.",B307="E","📋 Études, Conseils &amp; RH",B307="I","💻 Informatique &amp; Audio.",B307="M","🔬 Instruments scient.",B307="O","🔬 Instruments scient.",B307="P","🔬 Instruments scient.",B307="S","🔬 Instruments scient.",B307="T","🔬 Instruments scient.",B307="U","🔬 Instruments scient.",B307="V","🔬 Instruments scient.",B307="W","🔬 Instruments scient.",B307="K","🐁 Expérimentation",B307="Q","🐁 Expérimentation",B307="L","🏥 Santé &amp; Médical",TRUE,"❓ Inconnu"))</f>
        <v>💻 Informatique &amp; Audio.</v>
      </c>
      <c r="D307" s="53" t="s">
        <v>777</v>
      </c>
      <c r="E307" s="53" t="s">
        <v>119</v>
      </c>
      <c r="F307" s="53" t="s">
        <v>994</v>
      </c>
      <c r="G307" s="53" t="s">
        <v>119</v>
      </c>
      <c r="H307" s="53" t="s">
        <v>994</v>
      </c>
      <c r="I307" s="53" t="s">
        <v>1095</v>
      </c>
      <c r="J307" s="53" t="s">
        <v>853</v>
      </c>
      <c r="K307" s="53" t="s">
        <v>853</v>
      </c>
      <c r="L307" s="120">
        <v>44861</v>
      </c>
      <c r="M307" s="120">
        <v>45956</v>
      </c>
      <c r="N307" s="53">
        <v>4600004217</v>
      </c>
      <c r="O307" s="53">
        <v>1800000</v>
      </c>
      <c r="P307" s="53" t="s">
        <v>801</v>
      </c>
      <c r="Q307" s="53">
        <v>4312</v>
      </c>
      <c r="R307" s="53" t="s">
        <v>2002</v>
      </c>
      <c r="S307" s="53" t="s">
        <v>1069</v>
      </c>
      <c r="T307" s="53" t="s">
        <v>54</v>
      </c>
      <c r="U307" s="186" t="s">
        <v>2522</v>
      </c>
      <c r="V307" s="53" t="s">
        <v>1103</v>
      </c>
      <c r="W307" s="53" t="s">
        <v>447</v>
      </c>
      <c r="X307" s="121" t="s">
        <v>647</v>
      </c>
    </row>
    <row r="308" spans="1:24" ht="18" customHeight="1" x14ac:dyDescent="0.35">
      <c r="A308" t="str">
        <f t="shared" ca="1" si="13"/>
        <v>Marché terminé</v>
      </c>
      <c r="B308" s="576" t="str">
        <f t="shared" si="12"/>
        <v>I</v>
      </c>
      <c r="C308" s="577" t="str" cm="1">
        <f t="array" ref="C308">IF(B308="","",_xlfn.IFS(B308="A","📦 Appro. généraux",B308="H","🛡️ Hygiène &amp; Sécurité",B308="B","🏗️ Bâtiments &amp; Travaux",B308="J","🏗️ Bâtiments &amp; Travaux",B308="R","⚙️ Mécanique &amp; Atelier",B308="N","🧪 Chimie &amp; Biologie",B308="G","🧪 Chimie &amp; Biologie",B308="C","📣 Communication &amp; Culture",B308="D","✈️ Déplacements &amp; Logist.",B308="F","✈️ Déplacements &amp; Logist.",B308="E","📋 Études, Conseils &amp; RH",B308="I","💻 Informatique &amp; Audio.",B308="M","🔬 Instruments scient.",B308="O","🔬 Instruments scient.",B308="P","🔬 Instruments scient.",B308="S","🔬 Instruments scient.",B308="T","🔬 Instruments scient.",B308="U","🔬 Instruments scient.",B308="V","🔬 Instruments scient.",B308="W","🔬 Instruments scient.",B308="K","🐁 Expérimentation",B308="Q","🐁 Expérimentation",B308="L","🏥 Santé &amp; Médical",TRUE,"❓ Inconnu"))</f>
        <v>💻 Informatique &amp; Audio.</v>
      </c>
      <c r="D308" s="53" t="s">
        <v>777</v>
      </c>
      <c r="E308" s="53" t="s">
        <v>383</v>
      </c>
      <c r="F308" s="53" t="s">
        <v>1051</v>
      </c>
      <c r="G308" s="53" t="s">
        <v>383</v>
      </c>
      <c r="H308" s="53" t="s">
        <v>1051</v>
      </c>
      <c r="I308" s="53" t="s">
        <v>1095</v>
      </c>
      <c r="J308" s="53" t="s">
        <v>798</v>
      </c>
      <c r="K308" s="53" t="s">
        <v>799</v>
      </c>
      <c r="L308" s="120">
        <v>44859</v>
      </c>
      <c r="M308" s="120">
        <v>46138</v>
      </c>
      <c r="N308" s="53">
        <v>4600004218</v>
      </c>
      <c r="O308" s="53">
        <v>3600000</v>
      </c>
      <c r="P308" s="53" t="s">
        <v>801</v>
      </c>
      <c r="Q308" s="53">
        <v>5169</v>
      </c>
      <c r="R308" s="53" t="s">
        <v>2132</v>
      </c>
      <c r="S308" s="53" t="s">
        <v>1086</v>
      </c>
      <c r="T308" s="53" t="s">
        <v>54</v>
      </c>
      <c r="U308" s="169" t="s">
        <v>2261</v>
      </c>
      <c r="V308" s="53" t="s">
        <v>1103</v>
      </c>
      <c r="W308" s="53" t="s">
        <v>448</v>
      </c>
      <c r="X308" s="121" t="s">
        <v>647</v>
      </c>
    </row>
    <row r="309" spans="1:24" ht="18" customHeight="1" x14ac:dyDescent="0.35">
      <c r="A309" t="str">
        <f t="shared" ca="1" si="13"/>
        <v>Marché terminé</v>
      </c>
      <c r="B309" s="576" t="str">
        <f t="shared" si="12"/>
        <v>I</v>
      </c>
      <c r="C309" s="577" t="str" cm="1">
        <f t="array" ref="C309">IF(B309="","",_xlfn.IFS(B309="A","📦 Appro. généraux",B309="H","🛡️ Hygiène &amp; Sécurité",B309="B","🏗️ Bâtiments &amp; Travaux",B309="J","🏗️ Bâtiments &amp; Travaux",B309="R","⚙️ Mécanique &amp; Atelier",B309="N","🧪 Chimie &amp; Biologie",B309="G","🧪 Chimie &amp; Biologie",B309="C","📣 Communication &amp; Culture",B309="D","✈️ Déplacements &amp; Logist.",B309="F","✈️ Déplacements &amp; Logist.",B309="E","📋 Études, Conseils &amp; RH",B309="I","💻 Informatique &amp; Audio.",B309="M","🔬 Instruments scient.",B309="O","🔬 Instruments scient.",B309="P","🔬 Instruments scient.",B309="S","🔬 Instruments scient.",B309="T","🔬 Instruments scient.",B309="U","🔬 Instruments scient.",B309="V","🔬 Instruments scient.",B309="W","🔬 Instruments scient.",B309="K","🐁 Expérimentation",B309="Q","🐁 Expérimentation",B309="L","🏥 Santé &amp; Médical",TRUE,"❓ Inconnu"))</f>
        <v>💻 Informatique &amp; Audio.</v>
      </c>
      <c r="D309" s="53" t="s">
        <v>777</v>
      </c>
      <c r="E309" s="53" t="s">
        <v>384</v>
      </c>
      <c r="F309" s="53" t="s">
        <v>1783</v>
      </c>
      <c r="G309" s="53" t="s">
        <v>384</v>
      </c>
      <c r="H309" s="53" t="s">
        <v>1783</v>
      </c>
      <c r="I309" s="53" t="s">
        <v>1099</v>
      </c>
      <c r="J309" s="53"/>
      <c r="K309" s="53" t="s">
        <v>765</v>
      </c>
      <c r="L309" s="120">
        <v>44984</v>
      </c>
      <c r="M309" s="120">
        <v>45348</v>
      </c>
      <c r="N309" s="53">
        <v>4600004219</v>
      </c>
      <c r="O309" s="53">
        <v>40000</v>
      </c>
      <c r="P309" s="53" t="s">
        <v>800</v>
      </c>
      <c r="Q309" s="53">
        <v>6181</v>
      </c>
      <c r="R309" s="53" t="s">
        <v>2133</v>
      </c>
      <c r="S309" s="53" t="s">
        <v>765</v>
      </c>
      <c r="T309" s="53" t="s">
        <v>54</v>
      </c>
      <c r="U309" s="186" t="s">
        <v>2565</v>
      </c>
      <c r="V309" s="53" t="s">
        <v>1103</v>
      </c>
      <c r="W309" s="53" t="s">
        <v>423</v>
      </c>
      <c r="X309" s="121" t="s">
        <v>631</v>
      </c>
    </row>
    <row r="310" spans="1:24" ht="18" customHeight="1" x14ac:dyDescent="0.35">
      <c r="A310" t="str">
        <f t="shared" ca="1" si="13"/>
        <v>Marché terminé</v>
      </c>
      <c r="B310" s="576" t="str">
        <f t="shared" si="12"/>
        <v>I</v>
      </c>
      <c r="C310" s="577" t="str" cm="1">
        <f t="array" ref="C310">IF(B310="","",_xlfn.IFS(B310="A","📦 Appro. généraux",B310="H","🛡️ Hygiène &amp; Sécurité",B310="B","🏗️ Bâtiments &amp; Travaux",B310="J","🏗️ Bâtiments &amp; Travaux",B310="R","⚙️ Mécanique &amp; Atelier",B310="N","🧪 Chimie &amp; Biologie",B310="G","🧪 Chimie &amp; Biologie",B310="C","📣 Communication &amp; Culture",B310="D","✈️ Déplacements &amp; Logist.",B310="F","✈️ Déplacements &amp; Logist.",B310="E","📋 Études, Conseils &amp; RH",B310="I","💻 Informatique &amp; Audio.",B310="M","🔬 Instruments scient.",B310="O","🔬 Instruments scient.",B310="P","🔬 Instruments scient.",B310="S","🔬 Instruments scient.",B310="T","🔬 Instruments scient.",B310="U","🔬 Instruments scient.",B310="V","🔬 Instruments scient.",B310="W","🔬 Instruments scient.",B310="K","🐁 Expérimentation",B310="Q","🐁 Expérimentation",B310="L","🏥 Santé &amp; Médical",TRUE,"❓ Inconnu"))</f>
        <v>💻 Informatique &amp; Audio.</v>
      </c>
      <c r="D310" s="53" t="s">
        <v>777</v>
      </c>
      <c r="E310" s="53" t="s">
        <v>385</v>
      </c>
      <c r="F310" s="53" t="s">
        <v>1784</v>
      </c>
      <c r="G310" s="53" t="s">
        <v>385</v>
      </c>
      <c r="H310" s="53" t="s">
        <v>1784</v>
      </c>
      <c r="I310" s="53" t="s">
        <v>1102</v>
      </c>
      <c r="J310" s="53" t="s">
        <v>798</v>
      </c>
      <c r="K310" s="53" t="s">
        <v>2175</v>
      </c>
      <c r="L310" s="120">
        <v>45001</v>
      </c>
      <c r="M310" s="120">
        <v>46096</v>
      </c>
      <c r="N310" s="53">
        <v>4600004227</v>
      </c>
      <c r="O310" s="53">
        <v>40000</v>
      </c>
      <c r="P310" s="53" t="s">
        <v>801</v>
      </c>
      <c r="Q310" s="53">
        <v>17417</v>
      </c>
      <c r="R310" s="53" t="s">
        <v>2134</v>
      </c>
      <c r="S310" s="53" t="s">
        <v>765</v>
      </c>
      <c r="T310" s="53" t="s">
        <v>54</v>
      </c>
      <c r="U310" s="186" t="s">
        <v>2563</v>
      </c>
      <c r="V310" s="53" t="s">
        <v>1103</v>
      </c>
      <c r="W310" s="53" t="s">
        <v>449</v>
      </c>
      <c r="X310" s="121" t="s">
        <v>648</v>
      </c>
    </row>
    <row r="311" spans="1:24" ht="18" customHeight="1" x14ac:dyDescent="0.35">
      <c r="A311" t="str">
        <f t="shared" ca="1" si="13"/>
        <v>Marché en cours</v>
      </c>
      <c r="B311" s="576" t="str">
        <f t="shared" si="12"/>
        <v>I</v>
      </c>
      <c r="C311" s="577" t="str" cm="1">
        <f t="array" ref="C311">IF(B311="","",_xlfn.IFS(B311="A","📦 Appro. généraux",B311="H","🛡️ Hygiène &amp; Sécurité",B311="B","🏗️ Bâtiments &amp; Travaux",B311="J","🏗️ Bâtiments &amp; Travaux",B311="R","⚙️ Mécanique &amp; Atelier",B311="N","🧪 Chimie &amp; Biologie",B311="G","🧪 Chimie &amp; Biologie",B311="C","📣 Communication &amp; Culture",B311="D","✈️ Déplacements &amp; Logist.",B311="F","✈️ Déplacements &amp; Logist.",B311="E","📋 Études, Conseils &amp; RH",B311="I","💻 Informatique &amp; Audio.",B311="M","🔬 Instruments scient.",B311="O","🔬 Instruments scient.",B311="P","🔬 Instruments scient.",B311="S","🔬 Instruments scient.",B311="T","🔬 Instruments scient.",B311="U","🔬 Instruments scient.",B311="V","🔬 Instruments scient.",B311="W","🔬 Instruments scient.",B311="K","🐁 Expérimentation",B311="Q","🐁 Expérimentation",B311="L","🏥 Santé &amp; Médical",TRUE,"❓ Inconnu"))</f>
        <v>💻 Informatique &amp; Audio.</v>
      </c>
      <c r="D311" s="53" t="s">
        <v>777</v>
      </c>
      <c r="E311" s="53" t="s">
        <v>386</v>
      </c>
      <c r="F311" s="53" t="s">
        <v>924</v>
      </c>
      <c r="G311" s="53" t="s">
        <v>386</v>
      </c>
      <c r="H311" s="53" t="s">
        <v>936</v>
      </c>
      <c r="I311" s="53" t="s">
        <v>954</v>
      </c>
      <c r="J311" s="53" t="s">
        <v>957</v>
      </c>
      <c r="K311" s="53" t="s">
        <v>896</v>
      </c>
      <c r="L311" s="120">
        <v>45028</v>
      </c>
      <c r="M311" s="120">
        <v>46488</v>
      </c>
      <c r="N311" s="53">
        <v>4600004241</v>
      </c>
      <c r="O311" s="53">
        <v>2000000</v>
      </c>
      <c r="P311" s="53" t="s">
        <v>897</v>
      </c>
      <c r="Q311" s="53">
        <v>17186</v>
      </c>
      <c r="R311" s="53" t="s">
        <v>2135</v>
      </c>
      <c r="S311" s="53" t="s">
        <v>757</v>
      </c>
      <c r="T311" s="53" t="s">
        <v>54</v>
      </c>
      <c r="U311" s="169" t="s">
        <v>2262</v>
      </c>
      <c r="V311" s="53" t="s">
        <v>1103</v>
      </c>
      <c r="W311" s="53" t="s">
        <v>422</v>
      </c>
      <c r="X311" s="121" t="s">
        <v>630</v>
      </c>
    </row>
    <row r="312" spans="1:24" ht="18" customHeight="1" x14ac:dyDescent="0.35">
      <c r="A312" t="str">
        <f t="shared" ca="1" si="13"/>
        <v>Marché en cours</v>
      </c>
      <c r="B312" s="576" t="str">
        <f t="shared" si="12"/>
        <v>I</v>
      </c>
      <c r="C312" s="577" t="str" cm="1">
        <f t="array" ref="C312">IF(B312="","",_xlfn.IFS(B312="A","📦 Appro. généraux",B312="H","🛡️ Hygiène &amp; Sécurité",B312="B","🏗️ Bâtiments &amp; Travaux",B312="J","🏗️ Bâtiments &amp; Travaux",B312="R","⚙️ Mécanique &amp; Atelier",B312="N","🧪 Chimie &amp; Biologie",B312="G","🧪 Chimie &amp; Biologie",B312="C","📣 Communication &amp; Culture",B312="D","✈️ Déplacements &amp; Logist.",B312="F","✈️ Déplacements &amp; Logist.",B312="E","📋 Études, Conseils &amp; RH",B312="I","💻 Informatique &amp; Audio.",B312="M","🔬 Instruments scient.",B312="O","🔬 Instruments scient.",B312="P","🔬 Instruments scient.",B312="S","🔬 Instruments scient.",B312="T","🔬 Instruments scient.",B312="U","🔬 Instruments scient.",B312="V","🔬 Instruments scient.",B312="W","🔬 Instruments scient.",B312="K","🐁 Expérimentation",B312="Q","🐁 Expérimentation",B312="L","🏥 Santé &amp; Médical",TRUE,"❓ Inconnu"))</f>
        <v>💻 Informatique &amp; Audio.</v>
      </c>
      <c r="D312" s="53" t="s">
        <v>777</v>
      </c>
      <c r="E312" s="53" t="s">
        <v>387</v>
      </c>
      <c r="F312" s="53" t="s">
        <v>1052</v>
      </c>
      <c r="G312" s="53" t="s">
        <v>387</v>
      </c>
      <c r="H312" s="53" t="s">
        <v>1052</v>
      </c>
      <c r="I312" s="53" t="s">
        <v>1090</v>
      </c>
      <c r="J312" s="53" t="s">
        <v>2175</v>
      </c>
      <c r="K312" s="53" t="s">
        <v>2175</v>
      </c>
      <c r="L312" s="120">
        <v>44995</v>
      </c>
      <c r="M312" s="120">
        <v>46455</v>
      </c>
      <c r="N312" s="53">
        <v>4600004246</v>
      </c>
      <c r="O312" s="53">
        <v>300000</v>
      </c>
      <c r="P312" s="53" t="s">
        <v>801</v>
      </c>
      <c r="Q312" s="53">
        <v>17669</v>
      </c>
      <c r="R312" s="53" t="s">
        <v>2136</v>
      </c>
      <c r="S312" s="53" t="s">
        <v>1087</v>
      </c>
      <c r="T312" s="53" t="s">
        <v>414</v>
      </c>
      <c r="U312" s="186" t="s">
        <v>2556</v>
      </c>
      <c r="V312" s="53" t="s">
        <v>1103</v>
      </c>
      <c r="W312" s="53" t="s">
        <v>419</v>
      </c>
      <c r="X312" s="121" t="s">
        <v>627</v>
      </c>
    </row>
    <row r="313" spans="1:24" ht="18" customHeight="1" x14ac:dyDescent="0.35">
      <c r="A313" t="str">
        <f t="shared" ca="1" si="13"/>
        <v>Marché en cours</v>
      </c>
      <c r="B313" s="576" t="str">
        <f t="shared" si="12"/>
        <v>I</v>
      </c>
      <c r="C313" s="577" t="str" cm="1">
        <f t="array" ref="C313">IF(B313="","",_xlfn.IFS(B313="A","📦 Appro. généraux",B313="H","🛡️ Hygiène &amp; Sécurité",B313="B","🏗️ Bâtiments &amp; Travaux",B313="J","🏗️ Bâtiments &amp; Travaux",B313="R","⚙️ Mécanique &amp; Atelier",B313="N","🧪 Chimie &amp; Biologie",B313="G","🧪 Chimie &amp; Biologie",B313="C","📣 Communication &amp; Culture",B313="D","✈️ Déplacements &amp; Logist.",B313="F","✈️ Déplacements &amp; Logist.",B313="E","📋 Études, Conseils &amp; RH",B313="I","💻 Informatique &amp; Audio.",B313="M","🔬 Instruments scient.",B313="O","🔬 Instruments scient.",B313="P","🔬 Instruments scient.",B313="S","🔬 Instruments scient.",B313="T","🔬 Instruments scient.",B313="U","🔬 Instruments scient.",B313="V","🔬 Instruments scient.",B313="W","🔬 Instruments scient.",B313="K","🐁 Expérimentation",B313="Q","🐁 Expérimentation",B313="L","🏥 Santé &amp; Médical",TRUE,"❓ Inconnu"))</f>
        <v>💻 Informatique &amp; Audio.</v>
      </c>
      <c r="D313" s="53" t="s">
        <v>777</v>
      </c>
      <c r="E313" s="53" t="s">
        <v>386</v>
      </c>
      <c r="F313" s="53" t="s">
        <v>924</v>
      </c>
      <c r="G313" s="53" t="s">
        <v>386</v>
      </c>
      <c r="H313" s="53" t="s">
        <v>937</v>
      </c>
      <c r="I313" s="53" t="s">
        <v>954</v>
      </c>
      <c r="J313" s="53" t="s">
        <v>957</v>
      </c>
      <c r="K313" s="53" t="s">
        <v>896</v>
      </c>
      <c r="L313" s="120">
        <v>45030</v>
      </c>
      <c r="M313" s="120">
        <v>46490</v>
      </c>
      <c r="N313" s="53">
        <v>4600004254</v>
      </c>
      <c r="O313" s="53">
        <v>493138.1</v>
      </c>
      <c r="P313" s="53" t="s">
        <v>897</v>
      </c>
      <c r="Q313" s="53">
        <v>17809</v>
      </c>
      <c r="R313" s="53" t="s">
        <v>2137</v>
      </c>
      <c r="S313" s="53" t="s">
        <v>1088</v>
      </c>
      <c r="T313" s="53" t="s">
        <v>54</v>
      </c>
      <c r="U313" s="169" t="s">
        <v>2262</v>
      </c>
      <c r="V313" s="53" t="s">
        <v>1103</v>
      </c>
      <c r="W313" s="53" t="s">
        <v>443</v>
      </c>
      <c r="X313" s="121" t="s">
        <v>645</v>
      </c>
    </row>
    <row r="314" spans="1:24" ht="18" customHeight="1" x14ac:dyDescent="0.35">
      <c r="A314" t="str">
        <f t="shared" ca="1" si="13"/>
        <v>Marché terminé</v>
      </c>
      <c r="B314" s="576" t="str">
        <f t="shared" si="12"/>
        <v>I</v>
      </c>
      <c r="C314" s="577" t="str" cm="1">
        <f t="array" ref="C314">IF(B314="","",_xlfn.IFS(B314="A","📦 Appro. généraux",B314="H","🛡️ Hygiène &amp; Sécurité",B314="B","🏗️ Bâtiments &amp; Travaux",B314="J","🏗️ Bâtiments &amp; Travaux",B314="R","⚙️ Mécanique &amp; Atelier",B314="N","🧪 Chimie &amp; Biologie",B314="G","🧪 Chimie &amp; Biologie",B314="C","📣 Communication &amp; Culture",B314="D","✈️ Déplacements &amp; Logist.",B314="F","✈️ Déplacements &amp; Logist.",B314="E","📋 Études, Conseils &amp; RH",B314="I","💻 Informatique &amp; Audio.",B314="M","🔬 Instruments scient.",B314="O","🔬 Instruments scient.",B314="P","🔬 Instruments scient.",B314="S","🔬 Instruments scient.",B314="T","🔬 Instruments scient.",B314="U","🔬 Instruments scient.",B314="V","🔬 Instruments scient.",B314="W","🔬 Instruments scient.",B314="K","🐁 Expérimentation",B314="Q","🐁 Expérimentation",B314="L","🏥 Santé &amp; Médical",TRUE,"❓ Inconnu"))</f>
        <v>💻 Informatique &amp; Audio.</v>
      </c>
      <c r="D314" s="53" t="s">
        <v>806</v>
      </c>
      <c r="E314" s="53" t="s">
        <v>388</v>
      </c>
      <c r="F314" s="53" t="s">
        <v>925</v>
      </c>
      <c r="G314" s="53" t="s">
        <v>388</v>
      </c>
      <c r="H314" s="53" t="s">
        <v>925</v>
      </c>
      <c r="I314" s="53" t="s">
        <v>852</v>
      </c>
      <c r="J314" s="53" t="s">
        <v>855</v>
      </c>
      <c r="K314" s="53" t="s">
        <v>858</v>
      </c>
      <c r="L314" s="120">
        <v>45104</v>
      </c>
      <c r="M314" s="120">
        <v>45348</v>
      </c>
      <c r="N314" s="53">
        <v>4600004258</v>
      </c>
      <c r="O314" s="53">
        <v>198664.56</v>
      </c>
      <c r="P314" s="53" t="s">
        <v>800</v>
      </c>
      <c r="Q314" s="53">
        <v>17813</v>
      </c>
      <c r="R314" s="53" t="s">
        <v>2138</v>
      </c>
      <c r="S314" s="53" t="s">
        <v>758</v>
      </c>
      <c r="T314" s="53" t="s">
        <v>54</v>
      </c>
      <c r="U314" s="172" t="s">
        <v>1884</v>
      </c>
      <c r="V314" s="53" t="s">
        <v>868</v>
      </c>
      <c r="W314" s="53" t="s">
        <v>450</v>
      </c>
      <c r="X314" s="121" t="s">
        <v>649</v>
      </c>
    </row>
    <row r="315" spans="1:24" ht="18" customHeight="1" x14ac:dyDescent="0.35">
      <c r="A315" t="str">
        <f t="shared" ca="1" si="13"/>
        <v>Marché terminé</v>
      </c>
      <c r="B315" s="576" t="str">
        <f t="shared" si="12"/>
        <v>I</v>
      </c>
      <c r="C315" s="577" t="str" cm="1">
        <f t="array" ref="C315">IF(B315="","",_xlfn.IFS(B315="A","📦 Appro. généraux",B315="H","🛡️ Hygiène &amp; Sécurité",B315="B","🏗️ Bâtiments &amp; Travaux",B315="J","🏗️ Bâtiments &amp; Travaux",B315="R","⚙️ Mécanique &amp; Atelier",B315="N","🧪 Chimie &amp; Biologie",B315="G","🧪 Chimie &amp; Biologie",B315="C","📣 Communication &amp; Culture",B315="D","✈️ Déplacements &amp; Logist.",B315="F","✈️ Déplacements &amp; Logist.",B315="E","📋 Études, Conseils &amp; RH",B315="I","💻 Informatique &amp; Audio.",B315="M","🔬 Instruments scient.",B315="O","🔬 Instruments scient.",B315="P","🔬 Instruments scient.",B315="S","🔬 Instruments scient.",B315="T","🔬 Instruments scient.",B315="U","🔬 Instruments scient.",B315="V","🔬 Instruments scient.",B315="W","🔬 Instruments scient.",B315="K","🐁 Expérimentation",B315="Q","🐁 Expérimentation",B315="L","🏥 Santé &amp; Médical",TRUE,"❓ Inconnu"))</f>
        <v>💻 Informatique &amp; Audio.</v>
      </c>
      <c r="D315" s="53" t="s">
        <v>777</v>
      </c>
      <c r="E315" s="53" t="s">
        <v>365</v>
      </c>
      <c r="F315" s="53" t="s">
        <v>765</v>
      </c>
      <c r="G315" s="53" t="s">
        <v>365</v>
      </c>
      <c r="H315" s="53" t="s">
        <v>765</v>
      </c>
      <c r="I315" s="53" t="s">
        <v>1095</v>
      </c>
      <c r="J315" s="53" t="s">
        <v>798</v>
      </c>
      <c r="K315" s="53" t="s">
        <v>799</v>
      </c>
      <c r="L315" s="120">
        <v>44106</v>
      </c>
      <c r="M315" s="120">
        <v>45657</v>
      </c>
      <c r="N315" s="53">
        <v>4600004270</v>
      </c>
      <c r="O315" s="53">
        <v>300000</v>
      </c>
      <c r="P315" s="53" t="s">
        <v>801</v>
      </c>
      <c r="Q315" s="53">
        <v>18002</v>
      </c>
      <c r="R315" s="53" t="s">
        <v>2139</v>
      </c>
      <c r="S315" s="53" t="s">
        <v>2199</v>
      </c>
      <c r="T315" s="53" t="s">
        <v>54</v>
      </c>
      <c r="U315" s="186" t="s">
        <v>2544</v>
      </c>
      <c r="V315" s="53" t="s">
        <v>1103</v>
      </c>
      <c r="W315" s="53" t="s">
        <v>421</v>
      </c>
      <c r="X315" s="121" t="s">
        <v>629</v>
      </c>
    </row>
    <row r="316" spans="1:24" ht="18" customHeight="1" x14ac:dyDescent="0.35">
      <c r="A316" t="str">
        <f t="shared" ca="1" si="13"/>
        <v>Marché en cours</v>
      </c>
      <c r="B316" s="576" t="str">
        <f t="shared" si="12"/>
        <v>I</v>
      </c>
      <c r="C316" s="577" t="str" cm="1">
        <f t="array" ref="C316">IF(B316="","",_xlfn.IFS(B316="A","📦 Appro. généraux",B316="H","🛡️ Hygiène &amp; Sécurité",B316="B","🏗️ Bâtiments &amp; Travaux",B316="J","🏗️ Bâtiments &amp; Travaux",B316="R","⚙️ Mécanique &amp; Atelier",B316="N","🧪 Chimie &amp; Biologie",B316="G","🧪 Chimie &amp; Biologie",B316="C","📣 Communication &amp; Culture",B316="D","✈️ Déplacements &amp; Logist.",B316="F","✈️ Déplacements &amp; Logist.",B316="E","📋 Études, Conseils &amp; RH",B316="I","💻 Informatique &amp; Audio.",B316="M","🔬 Instruments scient.",B316="O","🔬 Instruments scient.",B316="P","🔬 Instruments scient.",B316="S","🔬 Instruments scient.",B316="T","🔬 Instruments scient.",B316="U","🔬 Instruments scient.",B316="V","🔬 Instruments scient.",B316="W","🔬 Instruments scient.",B316="K","🐁 Expérimentation",B316="Q","🐁 Expérimentation",B316="L","🏥 Santé &amp; Médical",TRUE,"❓ Inconnu"))</f>
        <v>💻 Informatique &amp; Audio.</v>
      </c>
      <c r="D316" s="53" t="s">
        <v>777</v>
      </c>
      <c r="E316" s="53" t="s">
        <v>386</v>
      </c>
      <c r="F316" s="53" t="s">
        <v>924</v>
      </c>
      <c r="G316" s="53" t="s">
        <v>386</v>
      </c>
      <c r="H316" s="53" t="s">
        <v>938</v>
      </c>
      <c r="I316" s="53" t="s">
        <v>954</v>
      </c>
      <c r="J316" s="53" t="s">
        <v>957</v>
      </c>
      <c r="K316" s="53" t="s">
        <v>896</v>
      </c>
      <c r="L316" s="120">
        <v>45240</v>
      </c>
      <c r="M316" s="120">
        <v>46700</v>
      </c>
      <c r="N316" s="53">
        <v>4600004293</v>
      </c>
      <c r="O316" s="53">
        <v>3500000</v>
      </c>
      <c r="P316" s="53" t="s">
        <v>897</v>
      </c>
      <c r="Q316" s="53">
        <v>16647</v>
      </c>
      <c r="R316" s="53" t="s">
        <v>2129</v>
      </c>
      <c r="S316" s="53" t="s">
        <v>1089</v>
      </c>
      <c r="T316" s="53" t="s">
        <v>54</v>
      </c>
      <c r="U316" s="169" t="s">
        <v>2262</v>
      </c>
      <c r="V316" s="53" t="s">
        <v>1103</v>
      </c>
      <c r="W316" s="53" t="s">
        <v>451</v>
      </c>
      <c r="X316" s="121" t="s">
        <v>650</v>
      </c>
    </row>
    <row r="317" spans="1:24" ht="18" customHeight="1" x14ac:dyDescent="0.35">
      <c r="A317" t="str">
        <f t="shared" ca="1" si="13"/>
        <v>Marché en cours</v>
      </c>
      <c r="B317" s="576" t="str">
        <f t="shared" si="12"/>
        <v>I</v>
      </c>
      <c r="C317" s="577" t="str" cm="1">
        <f t="array" ref="C317">IF(B317="","",_xlfn.IFS(B317="A","📦 Appro. généraux",B317="H","🛡️ Hygiène &amp; Sécurité",B317="B","🏗️ Bâtiments &amp; Travaux",B317="J","🏗️ Bâtiments &amp; Travaux",B317="R","⚙️ Mécanique &amp; Atelier",B317="N","🧪 Chimie &amp; Biologie",B317="G","🧪 Chimie &amp; Biologie",B317="C","📣 Communication &amp; Culture",B317="D","✈️ Déplacements &amp; Logist.",B317="F","✈️ Déplacements &amp; Logist.",B317="E","📋 Études, Conseils &amp; RH",B317="I","💻 Informatique &amp; Audio.",B317="M","🔬 Instruments scient.",B317="O","🔬 Instruments scient.",B317="P","🔬 Instruments scient.",B317="S","🔬 Instruments scient.",B317="T","🔬 Instruments scient.",B317="U","🔬 Instruments scient.",B317="V","🔬 Instruments scient.",B317="W","🔬 Instruments scient.",B317="K","🐁 Expérimentation",B317="Q","🐁 Expérimentation",B317="L","🏥 Santé &amp; Médical",TRUE,"❓ Inconnu"))</f>
        <v>💻 Informatique &amp; Audio.</v>
      </c>
      <c r="D317" s="53" t="s">
        <v>777</v>
      </c>
      <c r="E317" s="53" t="s">
        <v>305</v>
      </c>
      <c r="F317" s="53" t="s">
        <v>1027</v>
      </c>
      <c r="G317" s="53" t="s">
        <v>305</v>
      </c>
      <c r="H317" s="53" t="s">
        <v>1027</v>
      </c>
      <c r="I317" s="53" t="s">
        <v>853</v>
      </c>
      <c r="J317" s="53" t="s">
        <v>853</v>
      </c>
      <c r="K317" s="53" t="s">
        <v>853</v>
      </c>
      <c r="L317" s="120">
        <v>45292</v>
      </c>
      <c r="M317" s="120">
        <v>47136</v>
      </c>
      <c r="N317" s="53">
        <v>4600004294</v>
      </c>
      <c r="O317" s="53">
        <v>105250</v>
      </c>
      <c r="P317" s="53" t="s">
        <v>860</v>
      </c>
      <c r="Q317" s="53">
        <v>5458</v>
      </c>
      <c r="R317" s="53" t="s">
        <v>2140</v>
      </c>
      <c r="S317" s="53" t="s">
        <v>1079</v>
      </c>
      <c r="T317" s="53" t="s">
        <v>54</v>
      </c>
      <c r="U317" s="170" t="s">
        <v>1862</v>
      </c>
      <c r="V317" s="53" t="s">
        <v>1103</v>
      </c>
      <c r="W317" s="53" t="s">
        <v>452</v>
      </c>
      <c r="X317" s="121" t="s">
        <v>651</v>
      </c>
    </row>
    <row r="318" spans="1:24" ht="18" customHeight="1" x14ac:dyDescent="0.35">
      <c r="A318" t="str">
        <f t="shared" ca="1" si="13"/>
        <v>Marché en cours</v>
      </c>
      <c r="B318" s="576" t="str">
        <f t="shared" si="12"/>
        <v>I</v>
      </c>
      <c r="C318" s="577" t="str" cm="1">
        <f t="array" ref="C318">IF(B318="","",_xlfn.IFS(B318="A","📦 Appro. généraux",B318="H","🛡️ Hygiène &amp; Sécurité",B318="B","🏗️ Bâtiments &amp; Travaux",B318="J","🏗️ Bâtiments &amp; Travaux",B318="R","⚙️ Mécanique &amp; Atelier",B318="N","🧪 Chimie &amp; Biologie",B318="G","🧪 Chimie &amp; Biologie",B318="C","📣 Communication &amp; Culture",B318="D","✈️ Déplacements &amp; Logist.",B318="F","✈️ Déplacements &amp; Logist.",B318="E","📋 Études, Conseils &amp; RH",B318="I","💻 Informatique &amp; Audio.",B318="M","🔬 Instruments scient.",B318="O","🔬 Instruments scient.",B318="P","🔬 Instruments scient.",B318="S","🔬 Instruments scient.",B318="T","🔬 Instruments scient.",B318="U","🔬 Instruments scient.",B318="V","🔬 Instruments scient.",B318="W","🔬 Instruments scient.",B318="K","🐁 Expérimentation",B318="Q","🐁 Expérimentation",B318="L","🏥 Santé &amp; Médical",TRUE,"❓ Inconnu"))</f>
        <v>💻 Informatique &amp; Audio.</v>
      </c>
      <c r="D318" s="53" t="s">
        <v>806</v>
      </c>
      <c r="E318" s="53" t="s">
        <v>389</v>
      </c>
      <c r="F318" s="53" t="s">
        <v>926</v>
      </c>
      <c r="G318" s="53" t="s">
        <v>389</v>
      </c>
      <c r="H318" s="53" t="s">
        <v>939</v>
      </c>
      <c r="I318" s="53" t="s">
        <v>797</v>
      </c>
      <c r="J318" s="53" t="s">
        <v>798</v>
      </c>
      <c r="K318" s="53" t="s">
        <v>799</v>
      </c>
      <c r="L318" s="120">
        <v>45280</v>
      </c>
      <c r="M318" s="120">
        <v>46740</v>
      </c>
      <c r="N318" s="53">
        <v>4600004309</v>
      </c>
      <c r="O318" s="53">
        <v>600000</v>
      </c>
      <c r="P318" s="53" t="s">
        <v>800</v>
      </c>
      <c r="Q318" s="53">
        <v>11520</v>
      </c>
      <c r="R318" s="53" t="s">
        <v>2104</v>
      </c>
      <c r="S318" s="53" t="s">
        <v>753</v>
      </c>
      <c r="T318" s="53" t="s">
        <v>54</v>
      </c>
      <c r="U318" s="169" t="s">
        <v>1888</v>
      </c>
      <c r="V318" s="53" t="s">
        <v>802</v>
      </c>
      <c r="W318" s="53" t="s">
        <v>453</v>
      </c>
      <c r="X318" s="121" t="s">
        <v>626</v>
      </c>
    </row>
    <row r="319" spans="1:24" ht="18" customHeight="1" x14ac:dyDescent="0.35">
      <c r="A319" t="str">
        <f t="shared" ca="1" si="13"/>
        <v>Marché en cours</v>
      </c>
      <c r="B319" s="576" t="str">
        <f t="shared" si="12"/>
        <v>I</v>
      </c>
      <c r="C319" s="577" t="str" cm="1">
        <f t="array" ref="C319">IF(B319="","",_xlfn.IFS(B319="A","📦 Appro. généraux",B319="H","🛡️ Hygiène &amp; Sécurité",B319="B","🏗️ Bâtiments &amp; Travaux",B319="J","🏗️ Bâtiments &amp; Travaux",B319="R","⚙️ Mécanique &amp; Atelier",B319="N","🧪 Chimie &amp; Biologie",B319="G","🧪 Chimie &amp; Biologie",B319="C","📣 Communication &amp; Culture",B319="D","✈️ Déplacements &amp; Logist.",B319="F","✈️ Déplacements &amp; Logist.",B319="E","📋 Études, Conseils &amp; RH",B319="I","💻 Informatique &amp; Audio.",B319="M","🔬 Instruments scient.",B319="O","🔬 Instruments scient.",B319="P","🔬 Instruments scient.",B319="S","🔬 Instruments scient.",B319="T","🔬 Instruments scient.",B319="U","🔬 Instruments scient.",B319="V","🔬 Instruments scient.",B319="W","🔬 Instruments scient.",B319="K","🐁 Expérimentation",B319="Q","🐁 Expérimentation",B319="L","🏥 Santé &amp; Médical",TRUE,"❓ Inconnu"))</f>
        <v>💻 Informatique &amp; Audio.</v>
      </c>
      <c r="D319" s="53" t="s">
        <v>806</v>
      </c>
      <c r="E319" s="53" t="s">
        <v>389</v>
      </c>
      <c r="F319" s="53" t="s">
        <v>926</v>
      </c>
      <c r="G319" s="53" t="s">
        <v>389</v>
      </c>
      <c r="H319" s="53" t="s">
        <v>940</v>
      </c>
      <c r="I319" s="53" t="s">
        <v>797</v>
      </c>
      <c r="J319" s="53" t="s">
        <v>798</v>
      </c>
      <c r="K319" s="53" t="s">
        <v>799</v>
      </c>
      <c r="L319" s="120">
        <v>45280</v>
      </c>
      <c r="M319" s="120">
        <v>46740</v>
      </c>
      <c r="N319" s="53">
        <v>4600004310</v>
      </c>
      <c r="O319" s="53">
        <v>200000</v>
      </c>
      <c r="P319" s="53" t="s">
        <v>800</v>
      </c>
      <c r="Q319" s="53">
        <v>11520</v>
      </c>
      <c r="R319" s="53" t="s">
        <v>2104</v>
      </c>
      <c r="S319" s="53" t="s">
        <v>753</v>
      </c>
      <c r="T319" s="53" t="s">
        <v>54</v>
      </c>
      <c r="U319" s="169" t="s">
        <v>1906</v>
      </c>
      <c r="V319" s="53" t="s">
        <v>802</v>
      </c>
      <c r="W319" s="53" t="s">
        <v>454</v>
      </c>
      <c r="X319" s="121" t="s">
        <v>632</v>
      </c>
    </row>
    <row r="320" spans="1:24" ht="18" customHeight="1" x14ac:dyDescent="0.35">
      <c r="A320" t="str">
        <f t="shared" ca="1" si="13"/>
        <v>Marché en cours</v>
      </c>
      <c r="B320" s="576" t="str">
        <f t="shared" si="12"/>
        <v>I</v>
      </c>
      <c r="C320" s="577" t="str" cm="1">
        <f t="array" ref="C320">IF(B320="","",_xlfn.IFS(B320="A","📦 Appro. généraux",B320="H","🛡️ Hygiène &amp; Sécurité",B320="B","🏗️ Bâtiments &amp; Travaux",B320="J","🏗️ Bâtiments &amp; Travaux",B320="R","⚙️ Mécanique &amp; Atelier",B320="N","🧪 Chimie &amp; Biologie",B320="G","🧪 Chimie &amp; Biologie",B320="C","📣 Communication &amp; Culture",B320="D","✈️ Déplacements &amp; Logist.",B320="F","✈️ Déplacements &amp; Logist.",B320="E","📋 Études, Conseils &amp; RH",B320="I","💻 Informatique &amp; Audio.",B320="M","🔬 Instruments scient.",B320="O","🔬 Instruments scient.",B320="P","🔬 Instruments scient.",B320="S","🔬 Instruments scient.",B320="T","🔬 Instruments scient.",B320="U","🔬 Instruments scient.",B320="V","🔬 Instruments scient.",B320="W","🔬 Instruments scient.",B320="K","🐁 Expérimentation",B320="Q","🐁 Expérimentation",B320="L","🏥 Santé &amp; Médical",TRUE,"❓ Inconnu"))</f>
        <v>💻 Informatique &amp; Audio.</v>
      </c>
      <c r="D320" s="53" t="s">
        <v>777</v>
      </c>
      <c r="E320" s="53" t="s">
        <v>387</v>
      </c>
      <c r="F320" s="53" t="s">
        <v>1053</v>
      </c>
      <c r="G320" s="53" t="s">
        <v>387</v>
      </c>
      <c r="H320" s="53" t="s">
        <v>1053</v>
      </c>
      <c r="I320" s="53" t="s">
        <v>1090</v>
      </c>
      <c r="J320" s="53" t="s">
        <v>2175</v>
      </c>
      <c r="K320" s="53" t="s">
        <v>2175</v>
      </c>
      <c r="L320" s="120">
        <v>45296</v>
      </c>
      <c r="M320" s="120">
        <v>46756</v>
      </c>
      <c r="N320" s="53">
        <v>4600004313</v>
      </c>
      <c r="O320" s="53">
        <v>300000</v>
      </c>
      <c r="P320" s="53" t="s">
        <v>801</v>
      </c>
      <c r="Q320" s="53">
        <v>6543</v>
      </c>
      <c r="R320" s="53" t="s">
        <v>2105</v>
      </c>
      <c r="S320" s="53" t="s">
        <v>713</v>
      </c>
      <c r="T320" s="53" t="s">
        <v>54</v>
      </c>
      <c r="U320" s="186" t="s">
        <v>2556</v>
      </c>
      <c r="V320" s="53" t="s">
        <v>1103</v>
      </c>
      <c r="W320" s="53" t="s">
        <v>420</v>
      </c>
      <c r="X320" s="121" t="s">
        <v>628</v>
      </c>
    </row>
    <row r="321" spans="1:24" ht="18" customHeight="1" x14ac:dyDescent="0.35">
      <c r="A321" t="str">
        <f t="shared" ca="1" si="13"/>
        <v>Marché en cours</v>
      </c>
      <c r="B321" s="576" t="str">
        <f t="shared" si="12"/>
        <v>I</v>
      </c>
      <c r="C321" s="577" t="str" cm="1">
        <f t="array" ref="C321">IF(B321="","",_xlfn.IFS(B321="A","📦 Appro. généraux",B321="H","🛡️ Hygiène &amp; Sécurité",B321="B","🏗️ Bâtiments &amp; Travaux",B321="J","🏗️ Bâtiments &amp; Travaux",B321="R","⚙️ Mécanique &amp; Atelier",B321="N","🧪 Chimie &amp; Biologie",B321="G","🧪 Chimie &amp; Biologie",B321="C","📣 Communication &amp; Culture",B321="D","✈️ Déplacements &amp; Logist.",B321="F","✈️ Déplacements &amp; Logist.",B321="E","📋 Études, Conseils &amp; RH",B321="I","💻 Informatique &amp; Audio.",B321="M","🔬 Instruments scient.",B321="O","🔬 Instruments scient.",B321="P","🔬 Instruments scient.",B321="S","🔬 Instruments scient.",B321="T","🔬 Instruments scient.",B321="U","🔬 Instruments scient.",B321="V","🔬 Instruments scient.",B321="W","🔬 Instruments scient.",B321="K","🐁 Expérimentation",B321="Q","🐁 Expérimentation",B321="L","🏥 Santé &amp; Médical",TRUE,"❓ Inconnu"))</f>
        <v>💻 Informatique &amp; Audio.</v>
      </c>
      <c r="D321" s="53" t="s">
        <v>777</v>
      </c>
      <c r="E321" s="53" t="s">
        <v>387</v>
      </c>
      <c r="F321" s="53" t="s">
        <v>1054</v>
      </c>
      <c r="G321" s="53" t="s">
        <v>387</v>
      </c>
      <c r="H321" s="53" t="s">
        <v>1054</v>
      </c>
      <c r="I321" s="53" t="s">
        <v>1090</v>
      </c>
      <c r="J321" s="53" t="s">
        <v>2175</v>
      </c>
      <c r="K321" s="53" t="s">
        <v>2175</v>
      </c>
      <c r="L321" s="120">
        <v>45296</v>
      </c>
      <c r="M321" s="120">
        <v>46756</v>
      </c>
      <c r="N321" s="53">
        <v>4600004315</v>
      </c>
      <c r="O321" s="53">
        <v>300000</v>
      </c>
      <c r="P321" s="53" t="s">
        <v>860</v>
      </c>
      <c r="Q321" s="53">
        <v>6543</v>
      </c>
      <c r="R321" s="53" t="s">
        <v>2105</v>
      </c>
      <c r="S321" s="53" t="s">
        <v>713</v>
      </c>
      <c r="T321" s="53" t="s">
        <v>54</v>
      </c>
      <c r="U321" s="186" t="s">
        <v>2556</v>
      </c>
      <c r="V321" s="53" t="s">
        <v>1103</v>
      </c>
      <c r="W321" s="53" t="s">
        <v>420</v>
      </c>
      <c r="X321" s="121" t="s">
        <v>628</v>
      </c>
    </row>
    <row r="322" spans="1:24" ht="18" customHeight="1" x14ac:dyDescent="0.35">
      <c r="A322" t="str">
        <f t="shared" ca="1" si="13"/>
        <v>Marché en cours</v>
      </c>
      <c r="B322" s="576" t="str">
        <f t="shared" si="12"/>
        <v>I</v>
      </c>
      <c r="C322" s="577" t="str" cm="1">
        <f t="array" ref="C322">IF(B322="","",_xlfn.IFS(B322="A","📦 Appro. généraux",B322="H","🛡️ Hygiène &amp; Sécurité",B322="B","🏗️ Bâtiments &amp; Travaux",B322="J","🏗️ Bâtiments &amp; Travaux",B322="R","⚙️ Mécanique &amp; Atelier",B322="N","🧪 Chimie &amp; Biologie",B322="G","🧪 Chimie &amp; Biologie",B322="C","📣 Communication &amp; Culture",B322="D","✈️ Déplacements &amp; Logist.",B322="F","✈️ Déplacements &amp; Logist.",B322="E","📋 Études, Conseils &amp; RH",B322="I","💻 Informatique &amp; Audio.",B322="M","🔬 Instruments scient.",B322="O","🔬 Instruments scient.",B322="P","🔬 Instruments scient.",B322="S","🔬 Instruments scient.",B322="T","🔬 Instruments scient.",B322="U","🔬 Instruments scient.",B322="V","🔬 Instruments scient.",B322="W","🔬 Instruments scient.",B322="K","🐁 Expérimentation",B322="Q","🐁 Expérimentation",B322="L","🏥 Santé &amp; Médical",TRUE,"❓ Inconnu"))</f>
        <v>💻 Informatique &amp; Audio.</v>
      </c>
      <c r="D322" s="53" t="s">
        <v>777</v>
      </c>
      <c r="E322" s="53" t="s">
        <v>390</v>
      </c>
      <c r="F322" s="53" t="s">
        <v>1782</v>
      </c>
      <c r="G322" s="123" t="s">
        <v>390</v>
      </c>
      <c r="H322" s="123" t="s">
        <v>1782</v>
      </c>
      <c r="I322" s="53" t="s">
        <v>1100</v>
      </c>
      <c r="J322" s="123" t="s">
        <v>798</v>
      </c>
      <c r="K322" s="123" t="s">
        <v>2175</v>
      </c>
      <c r="L322" s="120">
        <v>45292</v>
      </c>
      <c r="M322" s="120">
        <v>46387</v>
      </c>
      <c r="N322" s="53">
        <v>4600004317</v>
      </c>
      <c r="O322" s="53">
        <v>200000</v>
      </c>
      <c r="P322" s="53" t="s">
        <v>801</v>
      </c>
      <c r="Q322" s="53">
        <v>6275</v>
      </c>
      <c r="R322" s="53" t="s">
        <v>2141</v>
      </c>
      <c r="S322" s="53" t="s">
        <v>765</v>
      </c>
      <c r="T322" s="53" t="s">
        <v>54</v>
      </c>
      <c r="U322" s="171" t="s">
        <v>2243</v>
      </c>
      <c r="V322" s="53" t="s">
        <v>1103</v>
      </c>
      <c r="W322" s="53" t="s">
        <v>455</v>
      </c>
      <c r="X322" s="121" t="s">
        <v>652</v>
      </c>
    </row>
    <row r="323" spans="1:24" ht="18" customHeight="1" x14ac:dyDescent="0.35">
      <c r="A323" t="str">
        <f t="shared" ca="1" si="13"/>
        <v>Marché terminé</v>
      </c>
      <c r="B323" s="576" t="str">
        <f t="shared" ref="B323:B386" si="14">LEFT(W323,1)</f>
        <v>I</v>
      </c>
      <c r="C323" s="577" t="str" cm="1">
        <f t="array" ref="C323">IF(B323="","",_xlfn.IFS(B323="A","📦 Appro. généraux",B323="H","🛡️ Hygiène &amp; Sécurité",B323="B","🏗️ Bâtiments &amp; Travaux",B323="J","🏗️ Bâtiments &amp; Travaux",B323="R","⚙️ Mécanique &amp; Atelier",B323="N","🧪 Chimie &amp; Biologie",B323="G","🧪 Chimie &amp; Biologie",B323="C","📣 Communication &amp; Culture",B323="D","✈️ Déplacements &amp; Logist.",B323="F","✈️ Déplacements &amp; Logist.",B323="E","📋 Études, Conseils &amp; RH",B323="I","💻 Informatique &amp; Audio.",B323="M","🔬 Instruments scient.",B323="O","🔬 Instruments scient.",B323="P","🔬 Instruments scient.",B323="S","🔬 Instruments scient.",B323="T","🔬 Instruments scient.",B323="U","🔬 Instruments scient.",B323="V","🔬 Instruments scient.",B323="W","🔬 Instruments scient.",B323="K","🐁 Expérimentation",B323="Q","🐁 Expérimentation",B323="L","🏥 Santé &amp; Médical",TRUE,"❓ Inconnu"))</f>
        <v>💻 Informatique &amp; Audio.</v>
      </c>
      <c r="D323" s="53" t="s">
        <v>806</v>
      </c>
      <c r="E323" s="53" t="s">
        <v>391</v>
      </c>
      <c r="F323" s="53" t="s">
        <v>927</v>
      </c>
      <c r="G323" s="53" t="s">
        <v>391</v>
      </c>
      <c r="H323" s="53" t="s">
        <v>927</v>
      </c>
      <c r="I323" s="53" t="s">
        <v>796</v>
      </c>
      <c r="J323" s="53" t="s">
        <v>855</v>
      </c>
      <c r="K323" s="53" t="s">
        <v>858</v>
      </c>
      <c r="L323" s="120">
        <v>45324</v>
      </c>
      <c r="M323" s="120">
        <v>46060</v>
      </c>
      <c r="N323" s="53">
        <v>4600004318</v>
      </c>
      <c r="O323" s="53">
        <v>40000</v>
      </c>
      <c r="P323" s="53" t="s">
        <v>801</v>
      </c>
      <c r="Q323" s="53">
        <v>2841</v>
      </c>
      <c r="R323" s="53" t="s">
        <v>2142</v>
      </c>
      <c r="S323" s="53" t="s">
        <v>1716</v>
      </c>
      <c r="T323" s="53" t="s">
        <v>54</v>
      </c>
      <c r="U323" s="170" t="s">
        <v>1907</v>
      </c>
      <c r="V323" s="53" t="s">
        <v>802</v>
      </c>
      <c r="W323" s="53" t="s">
        <v>456</v>
      </c>
      <c r="X323" s="121" t="s">
        <v>653</v>
      </c>
    </row>
    <row r="324" spans="1:24" ht="18" customHeight="1" x14ac:dyDescent="0.35">
      <c r="A324" t="str">
        <f t="shared" ref="A324:A381" ca="1" si="15">IF(M324&lt;TODAY(),"Marché terminé","Marché en cours")</f>
        <v>Marché en cours</v>
      </c>
      <c r="B324" s="576" t="str">
        <f t="shared" si="14"/>
        <v>I</v>
      </c>
      <c r="C324" s="577" t="str" cm="1">
        <f t="array" ref="C324">IF(B324="","",_xlfn.IFS(B324="A","📦 Appro. généraux",B324="H","🛡️ Hygiène &amp; Sécurité",B324="B","🏗️ Bâtiments &amp; Travaux",B324="J","🏗️ Bâtiments &amp; Travaux",B324="R","⚙️ Mécanique &amp; Atelier",B324="N","🧪 Chimie &amp; Biologie",B324="G","🧪 Chimie &amp; Biologie",B324="C","📣 Communication &amp; Culture",B324="D","✈️ Déplacements &amp; Logist.",B324="F","✈️ Déplacements &amp; Logist.",B324="E","📋 Études, Conseils &amp; RH",B324="I","💻 Informatique &amp; Audio.",B324="M","🔬 Instruments scient.",B324="O","🔬 Instruments scient.",B324="P","🔬 Instruments scient.",B324="S","🔬 Instruments scient.",B324="T","🔬 Instruments scient.",B324="U","🔬 Instruments scient.",B324="V","🔬 Instruments scient.",B324="W","🔬 Instruments scient.",B324="K","🐁 Expérimentation",B324="Q","🐁 Expérimentation",B324="L","🏥 Santé &amp; Médical",TRUE,"❓ Inconnu"))</f>
        <v>💻 Informatique &amp; Audio.</v>
      </c>
      <c r="D324" s="53" t="s">
        <v>777</v>
      </c>
      <c r="E324" s="53" t="s">
        <v>392</v>
      </c>
      <c r="F324" s="123" t="s">
        <v>1781</v>
      </c>
      <c r="G324" s="123" t="s">
        <v>392</v>
      </c>
      <c r="H324" s="123" t="s">
        <v>1781</v>
      </c>
      <c r="I324" s="53" t="s">
        <v>798</v>
      </c>
      <c r="J324" s="123" t="s">
        <v>798</v>
      </c>
      <c r="K324" s="123" t="s">
        <v>2175</v>
      </c>
      <c r="L324" s="120">
        <v>44562</v>
      </c>
      <c r="M324" s="120">
        <v>48579</v>
      </c>
      <c r="N324" s="53">
        <v>4600004325</v>
      </c>
      <c r="O324" s="123" t="s">
        <v>1420</v>
      </c>
      <c r="P324" s="53" t="s">
        <v>801</v>
      </c>
      <c r="Q324" s="53">
        <v>1511</v>
      </c>
      <c r="R324" s="53" t="s">
        <v>2143</v>
      </c>
      <c r="S324" s="53" t="s">
        <v>765</v>
      </c>
      <c r="T324" s="53" t="s">
        <v>54</v>
      </c>
      <c r="U324" s="186" t="s">
        <v>2563</v>
      </c>
      <c r="V324" s="53" t="s">
        <v>1103</v>
      </c>
      <c r="W324" s="53" t="s">
        <v>457</v>
      </c>
      <c r="X324" s="121" t="s">
        <v>652</v>
      </c>
    </row>
    <row r="325" spans="1:24" ht="18" customHeight="1" x14ac:dyDescent="0.35">
      <c r="A325" t="str">
        <f t="shared" ca="1" si="15"/>
        <v>Marché en cours</v>
      </c>
      <c r="B325" s="576" t="str">
        <f t="shared" si="14"/>
        <v>I</v>
      </c>
      <c r="C325" s="577" t="str" cm="1">
        <f t="array" ref="C325">IF(B325="","",_xlfn.IFS(B325="A","📦 Appro. généraux",B325="H","🛡️ Hygiène &amp; Sécurité",B325="B","🏗️ Bâtiments &amp; Travaux",B325="J","🏗️ Bâtiments &amp; Travaux",B325="R","⚙️ Mécanique &amp; Atelier",B325="N","🧪 Chimie &amp; Biologie",B325="G","🧪 Chimie &amp; Biologie",B325="C","📣 Communication &amp; Culture",B325="D","✈️ Déplacements &amp; Logist.",B325="F","✈️ Déplacements &amp; Logist.",B325="E","📋 Études, Conseils &amp; RH",B325="I","💻 Informatique &amp; Audio.",B325="M","🔬 Instruments scient.",B325="O","🔬 Instruments scient.",B325="P","🔬 Instruments scient.",B325="S","🔬 Instruments scient.",B325="T","🔬 Instruments scient.",B325="U","🔬 Instruments scient.",B325="V","🔬 Instruments scient.",B325="W","🔬 Instruments scient.",B325="K","🐁 Expérimentation",B325="Q","🐁 Expérimentation",B325="L","🏥 Santé &amp; Médical",TRUE,"❓ Inconnu"))</f>
        <v>💻 Informatique &amp; Audio.</v>
      </c>
      <c r="D325" s="53" t="s">
        <v>777</v>
      </c>
      <c r="E325" s="53" t="s">
        <v>393</v>
      </c>
      <c r="F325" s="53" t="s">
        <v>1055</v>
      </c>
      <c r="G325" s="53" t="s">
        <v>393</v>
      </c>
      <c r="H325" s="53" t="s">
        <v>1055</v>
      </c>
      <c r="I325" s="53" t="s">
        <v>798</v>
      </c>
      <c r="J325" s="53" t="s">
        <v>1090</v>
      </c>
      <c r="K325" s="53" t="s">
        <v>1090</v>
      </c>
      <c r="L325" s="120">
        <v>44908</v>
      </c>
      <c r="M325" s="120">
        <v>46368</v>
      </c>
      <c r="N325" s="53">
        <v>4600004335</v>
      </c>
      <c r="O325" s="53">
        <v>775000</v>
      </c>
      <c r="P325" s="53" t="s">
        <v>801</v>
      </c>
      <c r="Q325" s="53">
        <v>127</v>
      </c>
      <c r="R325" s="53" t="s">
        <v>2144</v>
      </c>
      <c r="S325" s="53" t="s">
        <v>1091</v>
      </c>
      <c r="T325" s="53" t="s">
        <v>54</v>
      </c>
      <c r="U325" s="170" t="s">
        <v>1866</v>
      </c>
      <c r="V325" s="53" t="s">
        <v>1103</v>
      </c>
      <c r="W325" s="53" t="s">
        <v>424</v>
      </c>
      <c r="X325" s="121" t="s">
        <v>632</v>
      </c>
    </row>
    <row r="326" spans="1:24" ht="18" customHeight="1" x14ac:dyDescent="0.35">
      <c r="A326" t="str">
        <f t="shared" ca="1" si="15"/>
        <v>Marché en cours</v>
      </c>
      <c r="B326" s="576" t="str">
        <f t="shared" si="14"/>
        <v>I</v>
      </c>
      <c r="C326" s="577" t="str" cm="1">
        <f t="array" ref="C326">IF(B326="","",_xlfn.IFS(B326="A","📦 Appro. généraux",B326="H","🛡️ Hygiène &amp; Sécurité",B326="B","🏗️ Bâtiments &amp; Travaux",B326="J","🏗️ Bâtiments &amp; Travaux",B326="R","⚙️ Mécanique &amp; Atelier",B326="N","🧪 Chimie &amp; Biologie",B326="G","🧪 Chimie &amp; Biologie",B326="C","📣 Communication &amp; Culture",B326="D","✈️ Déplacements &amp; Logist.",B326="F","✈️ Déplacements &amp; Logist.",B326="E","📋 Études, Conseils &amp; RH",B326="I","💻 Informatique &amp; Audio.",B326="M","🔬 Instruments scient.",B326="O","🔬 Instruments scient.",B326="P","🔬 Instruments scient.",B326="S","🔬 Instruments scient.",B326="T","🔬 Instruments scient.",B326="U","🔬 Instruments scient.",B326="V","🔬 Instruments scient.",B326="W","🔬 Instruments scient.",B326="K","🐁 Expérimentation",B326="Q","🐁 Expérimentation",B326="L","🏥 Santé &amp; Médical",TRUE,"❓ Inconnu"))</f>
        <v>💻 Informatique &amp; Audio.</v>
      </c>
      <c r="D326" s="53" t="s">
        <v>777</v>
      </c>
      <c r="E326" s="53" t="s">
        <v>394</v>
      </c>
      <c r="F326" s="53" t="s">
        <v>877</v>
      </c>
      <c r="G326" s="53" t="s">
        <v>394</v>
      </c>
      <c r="H326" s="53" t="s">
        <v>943</v>
      </c>
      <c r="I326" s="53" t="s">
        <v>1095</v>
      </c>
      <c r="J326" s="53" t="s">
        <v>798</v>
      </c>
      <c r="K326" s="53" t="s">
        <v>799</v>
      </c>
      <c r="L326" s="120">
        <v>45560</v>
      </c>
      <c r="M326" s="120">
        <v>46654</v>
      </c>
      <c r="N326" s="53">
        <v>4600004359</v>
      </c>
      <c r="O326" s="53">
        <v>70000</v>
      </c>
      <c r="P326" s="53" t="s">
        <v>801</v>
      </c>
      <c r="Q326" s="53">
        <v>19198</v>
      </c>
      <c r="R326" s="53" t="s">
        <v>2145</v>
      </c>
      <c r="S326" s="53" t="s">
        <v>1773</v>
      </c>
      <c r="T326" s="53" t="s">
        <v>54</v>
      </c>
      <c r="U326" s="186" t="s">
        <v>2517</v>
      </c>
      <c r="V326" s="53" t="s">
        <v>1103</v>
      </c>
      <c r="W326" s="53" t="s">
        <v>435</v>
      </c>
      <c r="X326" s="121" t="s">
        <v>638</v>
      </c>
    </row>
    <row r="327" spans="1:24" ht="18" customHeight="1" x14ac:dyDescent="0.35">
      <c r="A327" t="str">
        <f t="shared" ca="1" si="15"/>
        <v>Marché en cours</v>
      </c>
      <c r="B327" s="576" t="str">
        <f t="shared" si="14"/>
        <v>I</v>
      </c>
      <c r="C327" s="577" t="str" cm="1">
        <f t="array" ref="C327">IF(B327="","",_xlfn.IFS(B327="A","📦 Appro. généraux",B327="H","🛡️ Hygiène &amp; Sécurité",B327="B","🏗️ Bâtiments &amp; Travaux",B327="J","🏗️ Bâtiments &amp; Travaux",B327="R","⚙️ Mécanique &amp; Atelier",B327="N","🧪 Chimie &amp; Biologie",B327="G","🧪 Chimie &amp; Biologie",B327="C","📣 Communication &amp; Culture",B327="D","✈️ Déplacements &amp; Logist.",B327="F","✈️ Déplacements &amp; Logist.",B327="E","📋 Études, Conseils &amp; RH",B327="I","💻 Informatique &amp; Audio.",B327="M","🔬 Instruments scient.",B327="O","🔬 Instruments scient.",B327="P","🔬 Instruments scient.",B327="S","🔬 Instruments scient.",B327="T","🔬 Instruments scient.",B327="U","🔬 Instruments scient.",B327="V","🔬 Instruments scient.",B327="W","🔬 Instruments scient.",B327="K","🐁 Expérimentation",B327="Q","🐁 Expérimentation",B327="L","🏥 Santé &amp; Médical",TRUE,"❓ Inconnu"))</f>
        <v>💻 Informatique &amp; Audio.</v>
      </c>
      <c r="D327" s="53" t="s">
        <v>777</v>
      </c>
      <c r="E327" s="53" t="s">
        <v>395</v>
      </c>
      <c r="F327" s="53" t="s">
        <v>877</v>
      </c>
      <c r="G327" s="53" t="s">
        <v>395</v>
      </c>
      <c r="H327" s="53" t="s">
        <v>941</v>
      </c>
      <c r="I327" s="53" t="s">
        <v>797</v>
      </c>
      <c r="J327" s="123" t="s">
        <v>798</v>
      </c>
      <c r="K327" s="53" t="s">
        <v>799</v>
      </c>
      <c r="L327" s="120">
        <v>45560</v>
      </c>
      <c r="M327" s="120">
        <v>46654</v>
      </c>
      <c r="N327" s="53">
        <v>4600004360</v>
      </c>
      <c r="O327" s="53">
        <v>210000</v>
      </c>
      <c r="P327" s="53" t="s">
        <v>800</v>
      </c>
      <c r="Q327" s="53">
        <v>19188</v>
      </c>
      <c r="R327" s="53" t="s">
        <v>2146</v>
      </c>
      <c r="S327" s="53" t="s">
        <v>759</v>
      </c>
      <c r="T327" s="53" t="s">
        <v>54</v>
      </c>
      <c r="U327" s="186" t="s">
        <v>2517</v>
      </c>
      <c r="V327" s="53" t="s">
        <v>880</v>
      </c>
      <c r="W327" s="53" t="s">
        <v>458</v>
      </c>
      <c r="X327" s="121" t="s">
        <v>654</v>
      </c>
    </row>
    <row r="328" spans="1:24" ht="18" customHeight="1" x14ac:dyDescent="0.35">
      <c r="A328" t="str">
        <f t="shared" ca="1" si="15"/>
        <v>Marché en cours</v>
      </c>
      <c r="B328" s="576" t="str">
        <f t="shared" si="14"/>
        <v>I</v>
      </c>
      <c r="C328" s="577" t="str" cm="1">
        <f t="array" ref="C328">IF(B328="","",_xlfn.IFS(B328="A","📦 Appro. généraux",B328="H","🛡️ Hygiène &amp; Sécurité",B328="B","🏗️ Bâtiments &amp; Travaux",B328="J","🏗️ Bâtiments &amp; Travaux",B328="R","⚙️ Mécanique &amp; Atelier",B328="N","🧪 Chimie &amp; Biologie",B328="G","🧪 Chimie &amp; Biologie",B328="C","📣 Communication &amp; Culture",B328="D","✈️ Déplacements &amp; Logist.",B328="F","✈️ Déplacements &amp; Logist.",B328="E","📋 Études, Conseils &amp; RH",B328="I","💻 Informatique &amp; Audio.",B328="M","🔬 Instruments scient.",B328="O","🔬 Instruments scient.",B328="P","🔬 Instruments scient.",B328="S","🔬 Instruments scient.",B328="T","🔬 Instruments scient.",B328="U","🔬 Instruments scient.",B328="V","🔬 Instruments scient.",B328="W","🔬 Instruments scient.",B328="K","🐁 Expérimentation",B328="Q","🐁 Expérimentation",B328="L","🏥 Santé &amp; Médical",TRUE,"❓ Inconnu"))</f>
        <v>💻 Informatique &amp; Audio.</v>
      </c>
      <c r="D328" s="53" t="s">
        <v>777</v>
      </c>
      <c r="E328" s="53" t="s">
        <v>396</v>
      </c>
      <c r="F328" s="53" t="s">
        <v>877</v>
      </c>
      <c r="G328" s="53" t="s">
        <v>396</v>
      </c>
      <c r="H328" s="53" t="s">
        <v>942</v>
      </c>
      <c r="I328" s="53" t="s">
        <v>797</v>
      </c>
      <c r="J328" s="53" t="s">
        <v>798</v>
      </c>
      <c r="K328" s="53" t="s">
        <v>799</v>
      </c>
      <c r="L328" s="120">
        <v>45560</v>
      </c>
      <c r="M328" s="120">
        <v>46654</v>
      </c>
      <c r="N328" s="53">
        <v>4600004362</v>
      </c>
      <c r="O328" s="53">
        <v>110000</v>
      </c>
      <c r="P328" s="53" t="s">
        <v>800</v>
      </c>
      <c r="Q328" s="53">
        <v>15903</v>
      </c>
      <c r="R328" s="53" t="s">
        <v>2049</v>
      </c>
      <c r="S328" s="53" t="s">
        <v>736</v>
      </c>
      <c r="T328" s="53" t="s">
        <v>54</v>
      </c>
      <c r="U328" s="186" t="s">
        <v>2517</v>
      </c>
      <c r="V328" s="53" t="s">
        <v>880</v>
      </c>
      <c r="W328" s="53" t="s">
        <v>459</v>
      </c>
      <c r="X328" s="121" t="s">
        <v>655</v>
      </c>
    </row>
    <row r="329" spans="1:24" ht="18" customHeight="1" x14ac:dyDescent="0.35">
      <c r="A329" t="str">
        <f t="shared" ca="1" si="15"/>
        <v>Marché en cours</v>
      </c>
      <c r="B329" s="576" t="str">
        <f t="shared" si="14"/>
        <v>I</v>
      </c>
      <c r="C329" s="577" t="str" cm="1">
        <f t="array" ref="C329">IF(B329="","",_xlfn.IFS(B329="A","📦 Appro. généraux",B329="H","🛡️ Hygiène &amp; Sécurité",B329="B","🏗️ Bâtiments &amp; Travaux",B329="J","🏗️ Bâtiments &amp; Travaux",B329="R","⚙️ Mécanique &amp; Atelier",B329="N","🧪 Chimie &amp; Biologie",B329="G","🧪 Chimie &amp; Biologie",B329="C","📣 Communication &amp; Culture",B329="D","✈️ Déplacements &amp; Logist.",B329="F","✈️ Déplacements &amp; Logist.",B329="E","📋 Études, Conseils &amp; RH",B329="I","💻 Informatique &amp; Audio.",B329="M","🔬 Instruments scient.",B329="O","🔬 Instruments scient.",B329="P","🔬 Instruments scient.",B329="S","🔬 Instruments scient.",B329="T","🔬 Instruments scient.",B329="U","🔬 Instruments scient.",B329="V","🔬 Instruments scient.",B329="W","🔬 Instruments scient.",B329="K","🐁 Expérimentation",B329="Q","🐁 Expérimentation",B329="L","🏥 Santé &amp; Médical",TRUE,"❓ Inconnu"))</f>
        <v>💻 Informatique &amp; Audio.</v>
      </c>
      <c r="D329" s="53" t="s">
        <v>777</v>
      </c>
      <c r="E329" s="53" t="s">
        <v>397</v>
      </c>
      <c r="F329" s="53" t="s">
        <v>877</v>
      </c>
      <c r="G329" s="53" t="s">
        <v>397</v>
      </c>
      <c r="H329" s="53" t="s">
        <v>1776</v>
      </c>
      <c r="I329" s="53" t="s">
        <v>1095</v>
      </c>
      <c r="J329" s="53" t="s">
        <v>798</v>
      </c>
      <c r="K329" s="53" t="s">
        <v>799</v>
      </c>
      <c r="L329" s="120">
        <v>45560</v>
      </c>
      <c r="M329" s="120">
        <v>46654</v>
      </c>
      <c r="N329" s="53">
        <v>4600004368</v>
      </c>
      <c r="O329" s="53">
        <v>90000</v>
      </c>
      <c r="P329" s="53" t="s">
        <v>801</v>
      </c>
      <c r="Q329" s="53">
        <v>19189</v>
      </c>
      <c r="R329" s="53" t="s">
        <v>2147</v>
      </c>
      <c r="S329" s="53" t="s">
        <v>760</v>
      </c>
      <c r="T329" s="53" t="s">
        <v>54</v>
      </c>
      <c r="U329" s="186" t="s">
        <v>2517</v>
      </c>
      <c r="V329" s="53" t="s">
        <v>1103</v>
      </c>
      <c r="W329" s="53" t="s">
        <v>460</v>
      </c>
      <c r="X329" s="121" t="s">
        <v>656</v>
      </c>
    </row>
    <row r="330" spans="1:24" ht="18" customHeight="1" x14ac:dyDescent="0.35">
      <c r="A330" t="str">
        <f t="shared" ca="1" si="15"/>
        <v>Marché en cours</v>
      </c>
      <c r="B330" s="576" t="str">
        <f t="shared" si="14"/>
        <v>I</v>
      </c>
      <c r="C330" s="577" t="str" cm="1">
        <f t="array" ref="C330">IF(B330="","",_xlfn.IFS(B330="A","📦 Appro. généraux",B330="H","🛡️ Hygiène &amp; Sécurité",B330="B","🏗️ Bâtiments &amp; Travaux",B330="J","🏗️ Bâtiments &amp; Travaux",B330="R","⚙️ Mécanique &amp; Atelier",B330="N","🧪 Chimie &amp; Biologie",B330="G","🧪 Chimie &amp; Biologie",B330="C","📣 Communication &amp; Culture",B330="D","✈️ Déplacements &amp; Logist.",B330="F","✈️ Déplacements &amp; Logist.",B330="E","📋 Études, Conseils &amp; RH",B330="I","💻 Informatique &amp; Audio.",B330="M","🔬 Instruments scient.",B330="O","🔬 Instruments scient.",B330="P","🔬 Instruments scient.",B330="S","🔬 Instruments scient.",B330="T","🔬 Instruments scient.",B330="U","🔬 Instruments scient.",B330="V","🔬 Instruments scient.",B330="W","🔬 Instruments scient.",B330="K","🐁 Expérimentation",B330="Q","🐁 Expérimentation",B330="L","🏥 Santé &amp; Médical",TRUE,"❓ Inconnu"))</f>
        <v>💻 Informatique &amp; Audio.</v>
      </c>
      <c r="D330" s="53" t="s">
        <v>777</v>
      </c>
      <c r="E330" s="53" t="s">
        <v>394</v>
      </c>
      <c r="F330" s="53" t="s">
        <v>877</v>
      </c>
      <c r="G330" s="53" t="s">
        <v>394</v>
      </c>
      <c r="H330" s="53" t="s">
        <v>943</v>
      </c>
      <c r="I330" s="53" t="s">
        <v>797</v>
      </c>
      <c r="J330" s="53" t="s">
        <v>798</v>
      </c>
      <c r="K330" s="53" t="s">
        <v>799</v>
      </c>
      <c r="L330" s="120">
        <v>45560</v>
      </c>
      <c r="M330" s="120">
        <v>46654</v>
      </c>
      <c r="N330" s="53">
        <v>4600004369</v>
      </c>
      <c r="O330" s="53">
        <v>100000</v>
      </c>
      <c r="P330" s="53" t="s">
        <v>800</v>
      </c>
      <c r="Q330" s="53">
        <v>18345</v>
      </c>
      <c r="R330" s="53" t="s">
        <v>2148</v>
      </c>
      <c r="S330" s="53" t="s">
        <v>2212</v>
      </c>
      <c r="T330" s="53" t="s">
        <v>54</v>
      </c>
      <c r="U330" s="186" t="s">
        <v>2517</v>
      </c>
      <c r="V330" s="53" t="s">
        <v>880</v>
      </c>
      <c r="W330" s="53" t="s">
        <v>461</v>
      </c>
      <c r="X330" s="121" t="s">
        <v>657</v>
      </c>
    </row>
    <row r="331" spans="1:24" ht="18" customHeight="1" x14ac:dyDescent="0.35">
      <c r="A331" t="str">
        <f t="shared" ca="1" si="15"/>
        <v>Marché en cours</v>
      </c>
      <c r="B331" s="576" t="str">
        <f t="shared" si="14"/>
        <v>I</v>
      </c>
      <c r="C331" s="577" t="str" cm="1">
        <f t="array" ref="C331">IF(B331="","",_xlfn.IFS(B331="A","📦 Appro. généraux",B331="H","🛡️ Hygiène &amp; Sécurité",B331="B","🏗️ Bâtiments &amp; Travaux",B331="J","🏗️ Bâtiments &amp; Travaux",B331="R","⚙️ Mécanique &amp; Atelier",B331="N","🧪 Chimie &amp; Biologie",B331="G","🧪 Chimie &amp; Biologie",B331="C","📣 Communication &amp; Culture",B331="D","✈️ Déplacements &amp; Logist.",B331="F","✈️ Déplacements &amp; Logist.",B331="E","📋 Études, Conseils &amp; RH",B331="I","💻 Informatique &amp; Audio.",B331="M","🔬 Instruments scient.",B331="O","🔬 Instruments scient.",B331="P","🔬 Instruments scient.",B331="S","🔬 Instruments scient.",B331="T","🔬 Instruments scient.",B331="U","🔬 Instruments scient.",B331="V","🔬 Instruments scient.",B331="W","🔬 Instruments scient.",B331="K","🐁 Expérimentation",B331="Q","🐁 Expérimentation",B331="L","🏥 Santé &amp; Médical",TRUE,"❓ Inconnu"))</f>
        <v>💻 Informatique &amp; Audio.</v>
      </c>
      <c r="D331" s="53" t="s">
        <v>777</v>
      </c>
      <c r="E331" s="53" t="s">
        <v>394</v>
      </c>
      <c r="F331" s="53" t="s">
        <v>877</v>
      </c>
      <c r="G331" s="53" t="s">
        <v>394</v>
      </c>
      <c r="H331" s="53" t="s">
        <v>943</v>
      </c>
      <c r="I331" s="53" t="s">
        <v>1095</v>
      </c>
      <c r="J331" s="53" t="s">
        <v>798</v>
      </c>
      <c r="K331" s="53" t="s">
        <v>799</v>
      </c>
      <c r="L331" s="120">
        <v>45560</v>
      </c>
      <c r="M331" s="120">
        <v>46654</v>
      </c>
      <c r="N331" s="53">
        <v>4600004370</v>
      </c>
      <c r="O331" s="53">
        <v>70000</v>
      </c>
      <c r="P331" s="53" t="s">
        <v>801</v>
      </c>
      <c r="Q331" s="53">
        <v>19227</v>
      </c>
      <c r="R331" s="53" t="s">
        <v>2149</v>
      </c>
      <c r="S331" s="53" t="s">
        <v>1774</v>
      </c>
      <c r="T331" s="53" t="s">
        <v>54</v>
      </c>
      <c r="U331" s="186" t="s">
        <v>2517</v>
      </c>
      <c r="V331" s="53" t="s">
        <v>1103</v>
      </c>
      <c r="W331" s="53" t="s">
        <v>435</v>
      </c>
      <c r="X331" s="121" t="s">
        <v>638</v>
      </c>
    </row>
    <row r="332" spans="1:24" ht="18" customHeight="1" x14ac:dyDescent="0.35">
      <c r="A332" t="str">
        <f t="shared" ca="1" si="15"/>
        <v>Marché en cours</v>
      </c>
      <c r="B332" s="576" t="str">
        <f t="shared" si="14"/>
        <v>I</v>
      </c>
      <c r="C332" s="577" t="str" cm="1">
        <f t="array" ref="C332">IF(B332="","",_xlfn.IFS(B332="A","📦 Appro. généraux",B332="H","🛡️ Hygiène &amp; Sécurité",B332="B","🏗️ Bâtiments &amp; Travaux",B332="J","🏗️ Bâtiments &amp; Travaux",B332="R","⚙️ Mécanique &amp; Atelier",B332="N","🧪 Chimie &amp; Biologie",B332="G","🧪 Chimie &amp; Biologie",B332="C","📣 Communication &amp; Culture",B332="D","✈️ Déplacements &amp; Logist.",B332="F","✈️ Déplacements &amp; Logist.",B332="E","📋 Études, Conseils &amp; RH",B332="I","💻 Informatique &amp; Audio.",B332="M","🔬 Instruments scient.",B332="O","🔬 Instruments scient.",B332="P","🔬 Instruments scient.",B332="S","🔬 Instruments scient.",B332="T","🔬 Instruments scient.",B332="U","🔬 Instruments scient.",B332="V","🔬 Instruments scient.",B332="W","🔬 Instruments scient.",B332="K","🐁 Expérimentation",B332="Q","🐁 Expérimentation",B332="L","🏥 Santé &amp; Médical",TRUE,"❓ Inconnu"))</f>
        <v>💻 Informatique &amp; Audio.</v>
      </c>
      <c r="D332" s="53" t="s">
        <v>777</v>
      </c>
      <c r="E332" s="53" t="s">
        <v>396</v>
      </c>
      <c r="F332" s="53" t="s">
        <v>877</v>
      </c>
      <c r="G332" s="53" t="s">
        <v>396</v>
      </c>
      <c r="H332" s="53" t="s">
        <v>942</v>
      </c>
      <c r="I332" s="53" t="s">
        <v>1095</v>
      </c>
      <c r="J332" s="53" t="s">
        <v>798</v>
      </c>
      <c r="K332" s="53" t="s">
        <v>799</v>
      </c>
      <c r="L332" s="120">
        <v>45560</v>
      </c>
      <c r="M332" s="120">
        <v>46654</v>
      </c>
      <c r="N332" s="53">
        <v>4600004371</v>
      </c>
      <c r="O332" s="53">
        <v>50000</v>
      </c>
      <c r="P332" s="53" t="s">
        <v>801</v>
      </c>
      <c r="Q332" s="53">
        <v>18345</v>
      </c>
      <c r="R332" s="53" t="s">
        <v>2148</v>
      </c>
      <c r="S332" s="53" t="s">
        <v>2212</v>
      </c>
      <c r="T332" s="53" t="s">
        <v>54</v>
      </c>
      <c r="U332" s="186" t="s">
        <v>2517</v>
      </c>
      <c r="V332" s="53" t="s">
        <v>1103</v>
      </c>
      <c r="W332" s="53" t="s">
        <v>459</v>
      </c>
      <c r="X332" s="121" t="s">
        <v>655</v>
      </c>
    </row>
    <row r="333" spans="1:24" ht="18" customHeight="1" x14ac:dyDescent="0.35">
      <c r="A333" t="str">
        <f t="shared" ca="1" si="15"/>
        <v>Marché en cours</v>
      </c>
      <c r="B333" s="576" t="str">
        <f t="shared" si="14"/>
        <v>I</v>
      </c>
      <c r="C333" s="577" t="str" cm="1">
        <f t="array" ref="C333">IF(B333="","",_xlfn.IFS(B333="A","📦 Appro. généraux",B333="H","🛡️ Hygiène &amp; Sécurité",B333="B","🏗️ Bâtiments &amp; Travaux",B333="J","🏗️ Bâtiments &amp; Travaux",B333="R","⚙️ Mécanique &amp; Atelier",B333="N","🧪 Chimie &amp; Biologie",B333="G","🧪 Chimie &amp; Biologie",B333="C","📣 Communication &amp; Culture",B333="D","✈️ Déplacements &amp; Logist.",B333="F","✈️ Déplacements &amp; Logist.",B333="E","📋 Études, Conseils &amp; RH",B333="I","💻 Informatique &amp; Audio.",B333="M","🔬 Instruments scient.",B333="O","🔬 Instruments scient.",B333="P","🔬 Instruments scient.",B333="S","🔬 Instruments scient.",B333="T","🔬 Instruments scient.",B333="U","🔬 Instruments scient.",B333="V","🔬 Instruments scient.",B333="W","🔬 Instruments scient.",B333="K","🐁 Expérimentation",B333="Q","🐁 Expérimentation",B333="L","🏥 Santé &amp; Médical",TRUE,"❓ Inconnu"))</f>
        <v>💻 Informatique &amp; Audio.</v>
      </c>
      <c r="D333" s="53" t="s">
        <v>777</v>
      </c>
      <c r="E333" s="53" t="s">
        <v>398</v>
      </c>
      <c r="F333" s="53" t="s">
        <v>928</v>
      </c>
      <c r="G333" s="53" t="s">
        <v>398</v>
      </c>
      <c r="H333" s="53" t="s">
        <v>944</v>
      </c>
      <c r="I333" s="53" t="s">
        <v>955</v>
      </c>
      <c r="J333" s="53" t="s">
        <v>957</v>
      </c>
      <c r="K333" s="53" t="s">
        <v>896</v>
      </c>
      <c r="L333" s="120">
        <v>45407</v>
      </c>
      <c r="M333" s="120">
        <v>46869</v>
      </c>
      <c r="N333" s="53">
        <v>4600004397</v>
      </c>
      <c r="O333" s="53">
        <v>2400</v>
      </c>
      <c r="P333" s="53" t="s">
        <v>897</v>
      </c>
      <c r="Q333" s="53">
        <v>19266</v>
      </c>
      <c r="R333" s="53" t="s">
        <v>2150</v>
      </c>
      <c r="S333" s="53" t="s">
        <v>1092</v>
      </c>
      <c r="T333" s="53" t="s">
        <v>54</v>
      </c>
      <c r="U333" s="170" t="s">
        <v>2266</v>
      </c>
      <c r="V333" s="53" t="s">
        <v>1103</v>
      </c>
      <c r="W333" s="53" t="s">
        <v>462</v>
      </c>
      <c r="X333" s="121" t="s">
        <v>637</v>
      </c>
    </row>
    <row r="334" spans="1:24" ht="18" customHeight="1" x14ac:dyDescent="0.35">
      <c r="A334" t="str">
        <f t="shared" ca="1" si="15"/>
        <v>Marché en cours</v>
      </c>
      <c r="B334" s="576" t="str">
        <f t="shared" si="14"/>
        <v>I</v>
      </c>
      <c r="C334" s="577" t="str" cm="1">
        <f t="array" ref="C334">IF(B334="","",_xlfn.IFS(B334="A","📦 Appro. généraux",B334="H","🛡️ Hygiène &amp; Sécurité",B334="B","🏗️ Bâtiments &amp; Travaux",B334="J","🏗️ Bâtiments &amp; Travaux",B334="R","⚙️ Mécanique &amp; Atelier",B334="N","🧪 Chimie &amp; Biologie",B334="G","🧪 Chimie &amp; Biologie",B334="C","📣 Communication &amp; Culture",B334="D","✈️ Déplacements &amp; Logist.",B334="F","✈️ Déplacements &amp; Logist.",B334="E","📋 Études, Conseils &amp; RH",B334="I","💻 Informatique &amp; Audio.",B334="M","🔬 Instruments scient.",B334="O","🔬 Instruments scient.",B334="P","🔬 Instruments scient.",B334="S","🔬 Instruments scient.",B334="T","🔬 Instruments scient.",B334="U","🔬 Instruments scient.",B334="V","🔬 Instruments scient.",B334="W","🔬 Instruments scient.",B334="K","🐁 Expérimentation",B334="Q","🐁 Expérimentation",B334="L","🏥 Santé &amp; Médical",TRUE,"❓ Inconnu"))</f>
        <v>💻 Informatique &amp; Audio.</v>
      </c>
      <c r="D334" s="53" t="s">
        <v>777</v>
      </c>
      <c r="E334" s="53" t="s">
        <v>398</v>
      </c>
      <c r="F334" s="53" t="s">
        <v>928</v>
      </c>
      <c r="G334" s="53" t="s">
        <v>398</v>
      </c>
      <c r="H334" s="53" t="s">
        <v>945</v>
      </c>
      <c r="I334" s="53" t="s">
        <v>955</v>
      </c>
      <c r="J334" s="53" t="s">
        <v>957</v>
      </c>
      <c r="K334" s="53" t="s">
        <v>896</v>
      </c>
      <c r="L334" s="120">
        <v>45407</v>
      </c>
      <c r="M334" s="120">
        <v>46869</v>
      </c>
      <c r="N334" s="53">
        <v>4600004398</v>
      </c>
      <c r="O334" s="53">
        <v>300000</v>
      </c>
      <c r="P334" s="53" t="s">
        <v>897</v>
      </c>
      <c r="Q334" s="53">
        <v>10202</v>
      </c>
      <c r="R334" s="53" t="s">
        <v>2116</v>
      </c>
      <c r="S334" s="53" t="s">
        <v>1092</v>
      </c>
      <c r="T334" s="53" t="s">
        <v>54</v>
      </c>
      <c r="U334" s="170" t="s">
        <v>2266</v>
      </c>
      <c r="V334" s="53" t="s">
        <v>1103</v>
      </c>
      <c r="W334" s="53" t="s">
        <v>463</v>
      </c>
      <c r="X334" s="121" t="s">
        <v>637</v>
      </c>
    </row>
    <row r="335" spans="1:24" ht="18" customHeight="1" x14ac:dyDescent="0.35">
      <c r="A335" t="str">
        <f t="shared" ca="1" si="15"/>
        <v>Marché en cours</v>
      </c>
      <c r="B335" s="576" t="str">
        <f t="shared" si="14"/>
        <v>I</v>
      </c>
      <c r="C335" s="577" t="str" cm="1">
        <f t="array" ref="C335">IF(B335="","",_xlfn.IFS(B335="A","📦 Appro. généraux",B335="H","🛡️ Hygiène &amp; Sécurité",B335="B","🏗️ Bâtiments &amp; Travaux",B335="J","🏗️ Bâtiments &amp; Travaux",B335="R","⚙️ Mécanique &amp; Atelier",B335="N","🧪 Chimie &amp; Biologie",B335="G","🧪 Chimie &amp; Biologie",B335="C","📣 Communication &amp; Culture",B335="D","✈️ Déplacements &amp; Logist.",B335="F","✈️ Déplacements &amp; Logist.",B335="E","📋 Études, Conseils &amp; RH",B335="I","💻 Informatique &amp; Audio.",B335="M","🔬 Instruments scient.",B335="O","🔬 Instruments scient.",B335="P","🔬 Instruments scient.",B335="S","🔬 Instruments scient.",B335="T","🔬 Instruments scient.",B335="U","🔬 Instruments scient.",B335="V","🔬 Instruments scient.",B335="W","🔬 Instruments scient.",B335="K","🐁 Expérimentation",B335="Q","🐁 Expérimentation",B335="L","🏥 Santé &amp; Médical",TRUE,"❓ Inconnu"))</f>
        <v>💻 Informatique &amp; Audio.</v>
      </c>
      <c r="D335" s="53" t="s">
        <v>777</v>
      </c>
      <c r="E335" s="53" t="s">
        <v>393</v>
      </c>
      <c r="F335" s="53" t="s">
        <v>929</v>
      </c>
      <c r="G335" s="53" t="s">
        <v>393</v>
      </c>
      <c r="H335" s="53" t="s">
        <v>929</v>
      </c>
      <c r="I335" s="53" t="s">
        <v>853</v>
      </c>
      <c r="J335" s="53" t="s">
        <v>853</v>
      </c>
      <c r="K335" s="53" t="s">
        <v>858</v>
      </c>
      <c r="L335" s="120">
        <v>45588</v>
      </c>
      <c r="M335" s="120">
        <v>46367</v>
      </c>
      <c r="N335" s="53">
        <v>4600004401</v>
      </c>
      <c r="O335" s="53">
        <v>52000</v>
      </c>
      <c r="P335" s="53" t="s">
        <v>801</v>
      </c>
      <c r="Q335" s="53">
        <v>19321</v>
      </c>
      <c r="R335" s="53" t="s">
        <v>2151</v>
      </c>
      <c r="S335" s="53" t="s">
        <v>761</v>
      </c>
      <c r="T335" s="53" t="s">
        <v>54</v>
      </c>
      <c r="U335" s="170" t="s">
        <v>1908</v>
      </c>
      <c r="V335" s="53" t="s">
        <v>959</v>
      </c>
      <c r="W335" s="53" t="s">
        <v>464</v>
      </c>
      <c r="X335" s="121" t="s">
        <v>636</v>
      </c>
    </row>
    <row r="336" spans="1:24" ht="18" customHeight="1" x14ac:dyDescent="0.35">
      <c r="A336" t="str">
        <f t="shared" ca="1" si="15"/>
        <v>Marché en cours</v>
      </c>
      <c r="B336" s="576" t="str">
        <f t="shared" si="14"/>
        <v>I</v>
      </c>
      <c r="C336" s="577" t="str" cm="1">
        <f t="array" ref="C336">IF(B336="","",_xlfn.IFS(B336="A","📦 Appro. généraux",B336="H","🛡️ Hygiène &amp; Sécurité",B336="B","🏗️ Bâtiments &amp; Travaux",B336="J","🏗️ Bâtiments &amp; Travaux",B336="R","⚙️ Mécanique &amp; Atelier",B336="N","🧪 Chimie &amp; Biologie",B336="G","🧪 Chimie &amp; Biologie",B336="C","📣 Communication &amp; Culture",B336="D","✈️ Déplacements &amp; Logist.",B336="F","✈️ Déplacements &amp; Logist.",B336="E","📋 Études, Conseils &amp; RH",B336="I","💻 Informatique &amp; Audio.",B336="M","🔬 Instruments scient.",B336="O","🔬 Instruments scient.",B336="P","🔬 Instruments scient.",B336="S","🔬 Instruments scient.",B336="T","🔬 Instruments scient.",B336="U","🔬 Instruments scient.",B336="V","🔬 Instruments scient.",B336="W","🔬 Instruments scient.",B336="K","🐁 Expérimentation",B336="Q","🐁 Expérimentation",B336="L","🏥 Santé &amp; Médical",TRUE,"❓ Inconnu"))</f>
        <v>💻 Informatique &amp; Audio.</v>
      </c>
      <c r="D336" s="53" t="s">
        <v>777</v>
      </c>
      <c r="E336" s="53" t="s">
        <v>399</v>
      </c>
      <c r="F336" s="53" t="s">
        <v>930</v>
      </c>
      <c r="G336" s="53" t="s">
        <v>399</v>
      </c>
      <c r="H336" s="53" t="s">
        <v>930</v>
      </c>
      <c r="I336" s="53" t="s">
        <v>895</v>
      </c>
      <c r="J336" s="53" t="s">
        <v>855</v>
      </c>
      <c r="K336" s="53" t="s">
        <v>858</v>
      </c>
      <c r="L336" s="120">
        <v>45582</v>
      </c>
      <c r="M336" s="120">
        <v>47772</v>
      </c>
      <c r="N336" s="53">
        <v>4600004402</v>
      </c>
      <c r="O336" s="53">
        <v>90000</v>
      </c>
      <c r="P336" s="53" t="s">
        <v>801</v>
      </c>
      <c r="Q336" s="53">
        <v>19317</v>
      </c>
      <c r="R336" s="53" t="s">
        <v>2152</v>
      </c>
      <c r="S336" s="53" t="s">
        <v>1775</v>
      </c>
      <c r="T336" s="53" t="s">
        <v>54</v>
      </c>
      <c r="U336" s="169" t="s">
        <v>2244</v>
      </c>
      <c r="V336" s="53" t="s">
        <v>868</v>
      </c>
      <c r="W336" s="53" t="s">
        <v>465</v>
      </c>
      <c r="X336" s="121" t="s">
        <v>658</v>
      </c>
    </row>
    <row r="337" spans="1:24" ht="18" customHeight="1" x14ac:dyDescent="0.35">
      <c r="A337" t="str">
        <f t="shared" ca="1" si="15"/>
        <v>Marché en cours</v>
      </c>
      <c r="B337" s="576" t="str">
        <f t="shared" si="14"/>
        <v>I</v>
      </c>
      <c r="C337" s="577" t="str" cm="1">
        <f t="array" ref="C337">IF(B337="","",_xlfn.IFS(B337="A","📦 Appro. généraux",B337="H","🛡️ Hygiène &amp; Sécurité",B337="B","🏗️ Bâtiments &amp; Travaux",B337="J","🏗️ Bâtiments &amp; Travaux",B337="R","⚙️ Mécanique &amp; Atelier",B337="N","🧪 Chimie &amp; Biologie",B337="G","🧪 Chimie &amp; Biologie",B337="C","📣 Communication &amp; Culture",B337="D","✈️ Déplacements &amp; Logist.",B337="F","✈️ Déplacements &amp; Logist.",B337="E","📋 Études, Conseils &amp; RH",B337="I","💻 Informatique &amp; Audio.",B337="M","🔬 Instruments scient.",B337="O","🔬 Instruments scient.",B337="P","🔬 Instruments scient.",B337="S","🔬 Instruments scient.",B337="T","🔬 Instruments scient.",B337="U","🔬 Instruments scient.",B337="V","🔬 Instruments scient.",B337="W","🔬 Instruments scient.",B337="K","🐁 Expérimentation",B337="Q","🐁 Expérimentation",B337="L","🏥 Santé &amp; Médical",TRUE,"❓ Inconnu"))</f>
        <v>💻 Informatique &amp; Audio.</v>
      </c>
      <c r="D337" s="53" t="s">
        <v>777</v>
      </c>
      <c r="E337" s="53" t="s">
        <v>400</v>
      </c>
      <c r="F337" s="53" t="s">
        <v>1777</v>
      </c>
      <c r="G337" s="53" t="s">
        <v>400</v>
      </c>
      <c r="H337" s="53" t="s">
        <v>1777</v>
      </c>
      <c r="I337" s="53" t="s">
        <v>1101</v>
      </c>
      <c r="J337" s="53" t="s">
        <v>957</v>
      </c>
      <c r="K337" s="53" t="s">
        <v>896</v>
      </c>
      <c r="L337" s="120">
        <v>45636</v>
      </c>
      <c r="M337" s="120">
        <v>47400</v>
      </c>
      <c r="N337" s="53">
        <v>4600004409</v>
      </c>
      <c r="O337" s="53">
        <v>6000000</v>
      </c>
      <c r="P337" s="53" t="s">
        <v>801</v>
      </c>
      <c r="Q337" s="53">
        <v>19379</v>
      </c>
      <c r="R337" s="53" t="s">
        <v>2153</v>
      </c>
      <c r="S337" s="122" t="s">
        <v>1778</v>
      </c>
      <c r="T337" s="53" t="s">
        <v>54</v>
      </c>
      <c r="U337" s="186" t="s">
        <v>2563</v>
      </c>
      <c r="V337" s="53" t="s">
        <v>1103</v>
      </c>
      <c r="W337" s="53" t="s">
        <v>460</v>
      </c>
      <c r="X337" s="121" t="s">
        <v>656</v>
      </c>
    </row>
    <row r="338" spans="1:24" ht="18" customHeight="1" x14ac:dyDescent="0.35">
      <c r="A338" t="str">
        <f t="shared" ca="1" si="15"/>
        <v>Marché en cours</v>
      </c>
      <c r="B338" s="576" t="str">
        <f t="shared" si="14"/>
        <v>I</v>
      </c>
      <c r="C338" s="577" t="str" cm="1">
        <f t="array" ref="C338">IF(B338="","",_xlfn.IFS(B338="A","📦 Appro. généraux",B338="H","🛡️ Hygiène &amp; Sécurité",B338="B","🏗️ Bâtiments &amp; Travaux",B338="J","🏗️ Bâtiments &amp; Travaux",B338="R","⚙️ Mécanique &amp; Atelier",B338="N","🧪 Chimie &amp; Biologie",B338="G","🧪 Chimie &amp; Biologie",B338="C","📣 Communication &amp; Culture",B338="D","✈️ Déplacements &amp; Logist.",B338="F","✈️ Déplacements &amp; Logist.",B338="E","📋 Études, Conseils &amp; RH",B338="I","💻 Informatique &amp; Audio.",B338="M","🔬 Instruments scient.",B338="O","🔬 Instruments scient.",B338="P","🔬 Instruments scient.",B338="S","🔬 Instruments scient.",B338="T","🔬 Instruments scient.",B338="U","🔬 Instruments scient.",B338="V","🔬 Instruments scient.",B338="W","🔬 Instruments scient.",B338="K","🐁 Expérimentation",B338="Q","🐁 Expérimentation",B338="L","🏥 Santé &amp; Médical",TRUE,"❓ Inconnu"))</f>
        <v>💻 Informatique &amp; Audio.</v>
      </c>
      <c r="D338" s="53" t="s">
        <v>777</v>
      </c>
      <c r="E338" s="53" t="s">
        <v>401</v>
      </c>
      <c r="F338" s="53" t="s">
        <v>931</v>
      </c>
      <c r="G338" s="123" t="s">
        <v>401</v>
      </c>
      <c r="H338" s="53" t="s">
        <v>931</v>
      </c>
      <c r="I338" s="53" t="s">
        <v>797</v>
      </c>
      <c r="J338" s="53" t="s">
        <v>798</v>
      </c>
      <c r="K338" s="53" t="s">
        <v>799</v>
      </c>
      <c r="L338" s="120">
        <v>45646</v>
      </c>
      <c r="M338" s="120">
        <v>47471</v>
      </c>
      <c r="N338" s="53">
        <v>4600004416</v>
      </c>
      <c r="O338" s="53">
        <v>200000</v>
      </c>
      <c r="P338" s="53" t="s">
        <v>800</v>
      </c>
      <c r="Q338" s="53">
        <v>544</v>
      </c>
      <c r="R338" s="53" t="s">
        <v>2108</v>
      </c>
      <c r="S338" s="53" t="s">
        <v>754</v>
      </c>
      <c r="T338" s="53" t="s">
        <v>54</v>
      </c>
      <c r="U338" s="172" t="s">
        <v>2245</v>
      </c>
      <c r="V338" s="53" t="s">
        <v>960</v>
      </c>
      <c r="W338" s="53" t="s">
        <v>423</v>
      </c>
      <c r="X338" s="121" t="s">
        <v>631</v>
      </c>
    </row>
    <row r="339" spans="1:24" ht="18" customHeight="1" x14ac:dyDescent="0.35">
      <c r="A339" t="str">
        <f t="shared" ca="1" si="15"/>
        <v>Marché en cours</v>
      </c>
      <c r="B339" s="576" t="str">
        <f t="shared" si="14"/>
        <v>I</v>
      </c>
      <c r="C339" s="577" t="str" cm="1">
        <f t="array" ref="C339">IF(B339="","",_xlfn.IFS(B339="A","📦 Appro. généraux",B339="H","🛡️ Hygiène &amp; Sécurité",B339="B","🏗️ Bâtiments &amp; Travaux",B339="J","🏗️ Bâtiments &amp; Travaux",B339="R","⚙️ Mécanique &amp; Atelier",B339="N","🧪 Chimie &amp; Biologie",B339="G","🧪 Chimie &amp; Biologie",B339="C","📣 Communication &amp; Culture",B339="D","✈️ Déplacements &amp; Logist.",B339="F","✈️ Déplacements &amp; Logist.",B339="E","📋 Études, Conseils &amp; RH",B339="I","💻 Informatique &amp; Audio.",B339="M","🔬 Instruments scient.",B339="O","🔬 Instruments scient.",B339="P","🔬 Instruments scient.",B339="S","🔬 Instruments scient.",B339="T","🔬 Instruments scient.",B339="U","🔬 Instruments scient.",B339="V","🔬 Instruments scient.",B339="W","🔬 Instruments scient.",B339="K","🐁 Expérimentation",B339="Q","🐁 Expérimentation",B339="L","🏥 Santé &amp; Médical",TRUE,"❓ Inconnu"))</f>
        <v>💻 Informatique &amp; Audio.</v>
      </c>
      <c r="D339" s="53" t="s">
        <v>777</v>
      </c>
      <c r="E339" s="53" t="s">
        <v>402</v>
      </c>
      <c r="F339" s="53" t="s">
        <v>932</v>
      </c>
      <c r="G339" s="123" t="s">
        <v>402</v>
      </c>
      <c r="H339" s="53" t="s">
        <v>946</v>
      </c>
      <c r="I339" s="53" t="s">
        <v>797</v>
      </c>
      <c r="J339" s="53" t="s">
        <v>798</v>
      </c>
      <c r="K339" s="53" t="s">
        <v>958</v>
      </c>
      <c r="L339" s="120">
        <v>45734</v>
      </c>
      <c r="M339" s="120">
        <v>47194</v>
      </c>
      <c r="N339" s="53">
        <v>4600004431</v>
      </c>
      <c r="O339" s="53">
        <v>475000</v>
      </c>
      <c r="P339" s="53" t="s">
        <v>860</v>
      </c>
      <c r="Q339" s="53">
        <v>19807</v>
      </c>
      <c r="R339" s="53" t="s">
        <v>2154</v>
      </c>
      <c r="S339" s="53" t="s">
        <v>2181</v>
      </c>
      <c r="T339" s="53" t="s">
        <v>54</v>
      </c>
      <c r="U339" s="170" t="s">
        <v>1874</v>
      </c>
      <c r="V339" s="53" t="s">
        <v>802</v>
      </c>
      <c r="W339" s="53" t="s">
        <v>421</v>
      </c>
      <c r="X339" s="121" t="s">
        <v>629</v>
      </c>
    </row>
    <row r="340" spans="1:24" ht="18" customHeight="1" x14ac:dyDescent="0.35">
      <c r="A340" t="str">
        <f t="shared" ca="1" si="15"/>
        <v>Marché en cours</v>
      </c>
      <c r="B340" s="576" t="str">
        <f t="shared" si="14"/>
        <v>I</v>
      </c>
      <c r="C340" s="577" t="str" cm="1">
        <f t="array" ref="C340">IF(B340="","",_xlfn.IFS(B340="A","📦 Appro. généraux",B340="H","🛡️ Hygiène &amp; Sécurité",B340="B","🏗️ Bâtiments &amp; Travaux",B340="J","🏗️ Bâtiments &amp; Travaux",B340="R","⚙️ Mécanique &amp; Atelier",B340="N","🧪 Chimie &amp; Biologie",B340="G","🧪 Chimie &amp; Biologie",B340="C","📣 Communication &amp; Culture",B340="D","✈️ Déplacements &amp; Logist.",B340="F","✈️ Déplacements &amp; Logist.",B340="E","📋 Études, Conseils &amp; RH",B340="I","💻 Informatique &amp; Audio.",B340="M","🔬 Instruments scient.",B340="O","🔬 Instruments scient.",B340="P","🔬 Instruments scient.",B340="S","🔬 Instruments scient.",B340="T","🔬 Instruments scient.",B340="U","🔬 Instruments scient.",B340="V","🔬 Instruments scient.",B340="W","🔬 Instruments scient.",B340="K","🐁 Expérimentation",B340="Q","🐁 Expérimentation",B340="L","🏥 Santé &amp; Médical",TRUE,"❓ Inconnu"))</f>
        <v>💻 Informatique &amp; Audio.</v>
      </c>
      <c r="D340" s="53" t="s">
        <v>777</v>
      </c>
      <c r="E340" s="53" t="s">
        <v>403</v>
      </c>
      <c r="F340" s="53" t="s">
        <v>932</v>
      </c>
      <c r="G340" s="123" t="s">
        <v>403</v>
      </c>
      <c r="H340" s="53" t="s">
        <v>947</v>
      </c>
      <c r="I340" s="53" t="s">
        <v>797</v>
      </c>
      <c r="J340" s="53" t="s">
        <v>798</v>
      </c>
      <c r="K340" s="53" t="s">
        <v>958</v>
      </c>
      <c r="L340" s="120">
        <v>45734</v>
      </c>
      <c r="M340" s="120">
        <v>47194</v>
      </c>
      <c r="N340" s="53">
        <v>4600004436</v>
      </c>
      <c r="O340" s="53">
        <v>600000</v>
      </c>
      <c r="P340" s="53" t="s">
        <v>860</v>
      </c>
      <c r="Q340" s="53">
        <v>19811</v>
      </c>
      <c r="R340" s="53" t="s">
        <v>2155</v>
      </c>
      <c r="S340" s="53" t="s">
        <v>762</v>
      </c>
      <c r="T340" s="53" t="s">
        <v>54</v>
      </c>
      <c r="U340" s="170" t="s">
        <v>1874</v>
      </c>
      <c r="V340" s="53" t="s">
        <v>802</v>
      </c>
      <c r="W340" s="53" t="s">
        <v>460</v>
      </c>
      <c r="X340" s="121" t="s">
        <v>656</v>
      </c>
    </row>
    <row r="341" spans="1:24" ht="18" customHeight="1" x14ac:dyDescent="0.35">
      <c r="A341" t="str">
        <f t="shared" ca="1" si="15"/>
        <v>Marché en cours</v>
      </c>
      <c r="B341" s="576" t="str">
        <f t="shared" si="14"/>
        <v>I</v>
      </c>
      <c r="C341" s="577" t="str" cm="1">
        <f t="array" ref="C341">IF(B341="","",_xlfn.IFS(B341="A","📦 Appro. généraux",B341="H","🛡️ Hygiène &amp; Sécurité",B341="B","🏗️ Bâtiments &amp; Travaux",B341="J","🏗️ Bâtiments &amp; Travaux",B341="R","⚙️ Mécanique &amp; Atelier",B341="N","🧪 Chimie &amp; Biologie",B341="G","🧪 Chimie &amp; Biologie",B341="C","📣 Communication &amp; Culture",B341="D","✈️ Déplacements &amp; Logist.",B341="F","✈️ Déplacements &amp; Logist.",B341="E","📋 Études, Conseils &amp; RH",B341="I","💻 Informatique &amp; Audio.",B341="M","🔬 Instruments scient.",B341="O","🔬 Instruments scient.",B341="P","🔬 Instruments scient.",B341="S","🔬 Instruments scient.",B341="T","🔬 Instruments scient.",B341="U","🔬 Instruments scient.",B341="V","🔬 Instruments scient.",B341="W","🔬 Instruments scient.",B341="K","🐁 Expérimentation",B341="Q","🐁 Expérimentation",B341="L","🏥 Santé &amp; Médical",TRUE,"❓ Inconnu"))</f>
        <v>💻 Informatique &amp; Audio.</v>
      </c>
      <c r="D341" s="53" t="s">
        <v>777</v>
      </c>
      <c r="E341" s="53" t="s">
        <v>403</v>
      </c>
      <c r="F341" s="53" t="s">
        <v>932</v>
      </c>
      <c r="G341" s="53" t="s">
        <v>403</v>
      </c>
      <c r="H341" s="53" t="s">
        <v>947</v>
      </c>
      <c r="I341" s="53" t="s">
        <v>797</v>
      </c>
      <c r="J341" s="53" t="s">
        <v>798</v>
      </c>
      <c r="K341" s="53" t="s">
        <v>958</v>
      </c>
      <c r="L341" s="120">
        <v>45734</v>
      </c>
      <c r="M341" s="120">
        <v>47194</v>
      </c>
      <c r="N341" s="53">
        <v>4600004438</v>
      </c>
      <c r="O341" s="53">
        <v>600000</v>
      </c>
      <c r="P341" s="53" t="s">
        <v>860</v>
      </c>
      <c r="Q341" s="53">
        <v>19808</v>
      </c>
      <c r="R341" s="53" t="s">
        <v>2156</v>
      </c>
      <c r="S341" s="53" t="s">
        <v>2213</v>
      </c>
      <c r="T341" s="53" t="s">
        <v>54</v>
      </c>
      <c r="U341" s="170" t="s">
        <v>1874</v>
      </c>
      <c r="V341" s="53" t="s">
        <v>802</v>
      </c>
      <c r="W341" s="53" t="s">
        <v>460</v>
      </c>
      <c r="X341" s="121" t="s">
        <v>656</v>
      </c>
    </row>
    <row r="342" spans="1:24" ht="18" customHeight="1" x14ac:dyDescent="0.35">
      <c r="A342" t="str">
        <f t="shared" ca="1" si="15"/>
        <v>Marché en cours</v>
      </c>
      <c r="B342" s="576" t="str">
        <f t="shared" si="14"/>
        <v>I</v>
      </c>
      <c r="C342" s="577" t="str" cm="1">
        <f t="array" ref="C342">IF(B342="","",_xlfn.IFS(B342="A","📦 Appro. généraux",B342="H","🛡️ Hygiène &amp; Sécurité",B342="B","🏗️ Bâtiments &amp; Travaux",B342="J","🏗️ Bâtiments &amp; Travaux",B342="R","⚙️ Mécanique &amp; Atelier",B342="N","🧪 Chimie &amp; Biologie",B342="G","🧪 Chimie &amp; Biologie",B342="C","📣 Communication &amp; Culture",B342="D","✈️ Déplacements &amp; Logist.",B342="F","✈️ Déplacements &amp; Logist.",B342="E","📋 Études, Conseils &amp; RH",B342="I","💻 Informatique &amp; Audio.",B342="M","🔬 Instruments scient.",B342="O","🔬 Instruments scient.",B342="P","🔬 Instruments scient.",B342="S","🔬 Instruments scient.",B342="T","🔬 Instruments scient.",B342="U","🔬 Instruments scient.",B342="V","🔬 Instruments scient.",B342="W","🔬 Instruments scient.",B342="K","🐁 Expérimentation",B342="Q","🐁 Expérimentation",B342="L","🏥 Santé &amp; Médical",TRUE,"❓ Inconnu"))</f>
        <v>💻 Informatique &amp; Audio.</v>
      </c>
      <c r="D342" s="53" t="s">
        <v>777</v>
      </c>
      <c r="E342" s="53" t="s">
        <v>404</v>
      </c>
      <c r="F342" s="53" t="s">
        <v>932</v>
      </c>
      <c r="G342" s="53" t="s">
        <v>404</v>
      </c>
      <c r="H342" s="53" t="s">
        <v>948</v>
      </c>
      <c r="I342" s="53" t="s">
        <v>797</v>
      </c>
      <c r="J342" s="53" t="s">
        <v>798</v>
      </c>
      <c r="K342" s="53" t="s">
        <v>958</v>
      </c>
      <c r="L342" s="120">
        <v>45734</v>
      </c>
      <c r="M342" s="120">
        <v>47194</v>
      </c>
      <c r="N342" s="53">
        <v>4600004444</v>
      </c>
      <c r="O342" s="53">
        <v>400000</v>
      </c>
      <c r="P342" s="53" t="s">
        <v>860</v>
      </c>
      <c r="Q342" s="53">
        <v>17186</v>
      </c>
      <c r="R342" s="53" t="s">
        <v>2135</v>
      </c>
      <c r="S342" s="53" t="s">
        <v>757</v>
      </c>
      <c r="T342" s="53" t="s">
        <v>54</v>
      </c>
      <c r="U342" s="170" t="s">
        <v>1874</v>
      </c>
      <c r="V342" s="53" t="s">
        <v>802</v>
      </c>
      <c r="W342" s="53" t="s">
        <v>421</v>
      </c>
      <c r="X342" s="121" t="s">
        <v>629</v>
      </c>
    </row>
    <row r="343" spans="1:24" ht="18" customHeight="1" x14ac:dyDescent="0.35">
      <c r="A343" t="str">
        <f t="shared" ca="1" si="15"/>
        <v>Marché en cours</v>
      </c>
      <c r="B343" s="576" t="str">
        <f t="shared" si="14"/>
        <v>I</v>
      </c>
      <c r="C343" s="577" t="str" cm="1">
        <f t="array" ref="C343">IF(B343="","",_xlfn.IFS(B343="A","📦 Appro. généraux",B343="H","🛡️ Hygiène &amp; Sécurité",B343="B","🏗️ Bâtiments &amp; Travaux",B343="J","🏗️ Bâtiments &amp; Travaux",B343="R","⚙️ Mécanique &amp; Atelier",B343="N","🧪 Chimie &amp; Biologie",B343="G","🧪 Chimie &amp; Biologie",B343="C","📣 Communication &amp; Culture",B343="D","✈️ Déplacements &amp; Logist.",B343="F","✈️ Déplacements &amp; Logist.",B343="E","📋 Études, Conseils &amp; RH",B343="I","💻 Informatique &amp; Audio.",B343="M","🔬 Instruments scient.",B343="O","🔬 Instruments scient.",B343="P","🔬 Instruments scient.",B343="S","🔬 Instruments scient.",B343="T","🔬 Instruments scient.",B343="U","🔬 Instruments scient.",B343="V","🔬 Instruments scient.",B343="W","🔬 Instruments scient.",B343="K","🐁 Expérimentation",B343="Q","🐁 Expérimentation",B343="L","🏥 Santé &amp; Médical",TRUE,"❓ Inconnu"))</f>
        <v>💻 Informatique &amp; Audio.</v>
      </c>
      <c r="D343" s="53" t="s">
        <v>777</v>
      </c>
      <c r="E343" s="53" t="s">
        <v>405</v>
      </c>
      <c r="F343" s="53" t="s">
        <v>933</v>
      </c>
      <c r="G343" s="123" t="s">
        <v>405</v>
      </c>
      <c r="H343" s="53" t="s">
        <v>949</v>
      </c>
      <c r="I343" s="53" t="s">
        <v>796</v>
      </c>
      <c r="J343" s="53" t="s">
        <v>798</v>
      </c>
      <c r="K343" s="53" t="s">
        <v>799</v>
      </c>
      <c r="L343" s="120">
        <v>45764</v>
      </c>
      <c r="M343" s="120">
        <v>47224</v>
      </c>
      <c r="N343" s="53">
        <v>4600004458</v>
      </c>
      <c r="O343" s="53">
        <v>120000</v>
      </c>
      <c r="P343" s="53" t="s">
        <v>800</v>
      </c>
      <c r="Q343" s="53">
        <v>19811</v>
      </c>
      <c r="R343" s="53" t="s">
        <v>2155</v>
      </c>
      <c r="S343" s="53" t="s">
        <v>762</v>
      </c>
      <c r="T343" s="53" t="s">
        <v>54</v>
      </c>
      <c r="U343" s="169" t="s">
        <v>2246</v>
      </c>
      <c r="V343" s="53" t="s">
        <v>961</v>
      </c>
      <c r="W343" s="53" t="s">
        <v>466</v>
      </c>
      <c r="X343" s="121" t="s">
        <v>659</v>
      </c>
    </row>
    <row r="344" spans="1:24" ht="18" customHeight="1" x14ac:dyDescent="0.35">
      <c r="A344" t="str">
        <f t="shared" ca="1" si="15"/>
        <v>Marché en cours</v>
      </c>
      <c r="B344" s="576" t="str">
        <f t="shared" si="14"/>
        <v>I</v>
      </c>
      <c r="C344" s="577" t="str" cm="1">
        <f t="array" ref="C344">IF(B344="","",_xlfn.IFS(B344="A","📦 Appro. généraux",B344="H","🛡️ Hygiène &amp; Sécurité",B344="B","🏗️ Bâtiments &amp; Travaux",B344="J","🏗️ Bâtiments &amp; Travaux",B344="R","⚙️ Mécanique &amp; Atelier",B344="N","🧪 Chimie &amp; Biologie",B344="G","🧪 Chimie &amp; Biologie",B344="C","📣 Communication &amp; Culture",B344="D","✈️ Déplacements &amp; Logist.",B344="F","✈️ Déplacements &amp; Logist.",B344="E","📋 Études, Conseils &amp; RH",B344="I","💻 Informatique &amp; Audio.",B344="M","🔬 Instruments scient.",B344="O","🔬 Instruments scient.",B344="P","🔬 Instruments scient.",B344="S","🔬 Instruments scient.",B344="T","🔬 Instruments scient.",B344="U","🔬 Instruments scient.",B344="V","🔬 Instruments scient.",B344="W","🔬 Instruments scient.",B344="K","🐁 Expérimentation",B344="Q","🐁 Expérimentation",B344="L","🏥 Santé &amp; Médical",TRUE,"❓ Inconnu"))</f>
        <v>💻 Informatique &amp; Audio.</v>
      </c>
      <c r="D344" s="53" t="s">
        <v>777</v>
      </c>
      <c r="E344" s="123" t="s">
        <v>406</v>
      </c>
      <c r="F344" s="53" t="s">
        <v>1779</v>
      </c>
      <c r="G344" s="123" t="s">
        <v>406</v>
      </c>
      <c r="H344" s="123" t="s">
        <v>1779</v>
      </c>
      <c r="I344" s="53" t="s">
        <v>853</v>
      </c>
      <c r="J344" s="123" t="s">
        <v>853</v>
      </c>
      <c r="K344" s="123" t="s">
        <v>853</v>
      </c>
      <c r="L344" s="120">
        <v>45723</v>
      </c>
      <c r="M344" s="120">
        <v>47183</v>
      </c>
      <c r="N344" s="53">
        <v>4600004460</v>
      </c>
      <c r="O344" s="53">
        <v>130000000</v>
      </c>
      <c r="P344" s="53" t="s">
        <v>800</v>
      </c>
      <c r="Q344" s="53">
        <v>15141</v>
      </c>
      <c r="R344" s="53" t="s">
        <v>2118</v>
      </c>
      <c r="S344" s="53" t="s">
        <v>1082</v>
      </c>
      <c r="T344" s="53" t="s">
        <v>54</v>
      </c>
      <c r="U344" s="172" t="s">
        <v>2247</v>
      </c>
      <c r="V344" s="53" t="s">
        <v>1103</v>
      </c>
      <c r="W344" s="53" t="s">
        <v>419</v>
      </c>
      <c r="X344" s="121" t="s">
        <v>627</v>
      </c>
    </row>
    <row r="345" spans="1:24" ht="18" customHeight="1" x14ac:dyDescent="0.35">
      <c r="A345" t="str">
        <f t="shared" ca="1" si="15"/>
        <v>Marché en cours</v>
      </c>
      <c r="B345" s="576" t="str">
        <f t="shared" si="14"/>
        <v>I</v>
      </c>
      <c r="C345" s="577" t="str" cm="1">
        <f t="array" ref="C345">IF(B345="","",_xlfn.IFS(B345="A","📦 Appro. généraux",B345="H","🛡️ Hygiène &amp; Sécurité",B345="B","🏗️ Bâtiments &amp; Travaux",B345="J","🏗️ Bâtiments &amp; Travaux",B345="R","⚙️ Mécanique &amp; Atelier",B345="N","🧪 Chimie &amp; Biologie",B345="G","🧪 Chimie &amp; Biologie",B345="C","📣 Communication &amp; Culture",B345="D","✈️ Déplacements &amp; Logist.",B345="F","✈️ Déplacements &amp; Logist.",B345="E","📋 Études, Conseils &amp; RH",B345="I","💻 Informatique &amp; Audio.",B345="M","🔬 Instruments scient.",B345="O","🔬 Instruments scient.",B345="P","🔬 Instruments scient.",B345="S","🔬 Instruments scient.",B345="T","🔬 Instruments scient.",B345="U","🔬 Instruments scient.",B345="V","🔬 Instruments scient.",B345="W","🔬 Instruments scient.",B345="K","🐁 Expérimentation",B345="Q","🐁 Expérimentation",B345="L","🏥 Santé &amp; Médical",TRUE,"❓ Inconnu"))</f>
        <v>💻 Informatique &amp; Audio.</v>
      </c>
      <c r="D345" s="53" t="s">
        <v>777</v>
      </c>
      <c r="E345" s="53" t="s">
        <v>407</v>
      </c>
      <c r="F345" s="53" t="s">
        <v>934</v>
      </c>
      <c r="G345" s="123" t="s">
        <v>407</v>
      </c>
      <c r="H345" s="53" t="s">
        <v>934</v>
      </c>
      <c r="I345" s="53" t="s">
        <v>852</v>
      </c>
      <c r="J345" s="53" t="s">
        <v>855</v>
      </c>
      <c r="K345" s="53" t="s">
        <v>858</v>
      </c>
      <c r="L345" s="120">
        <v>45848</v>
      </c>
      <c r="M345" s="120">
        <v>47309</v>
      </c>
      <c r="N345" s="53">
        <v>4600004465</v>
      </c>
      <c r="O345" s="53">
        <v>25000</v>
      </c>
      <c r="P345" s="53" t="s">
        <v>800</v>
      </c>
      <c r="Q345" s="53">
        <v>13324</v>
      </c>
      <c r="R345" s="53" t="s">
        <v>2157</v>
      </c>
      <c r="S345" s="53" t="s">
        <v>773</v>
      </c>
      <c r="T345" s="53" t="s">
        <v>54</v>
      </c>
      <c r="U345" s="186" t="s">
        <v>2548</v>
      </c>
      <c r="V345" s="53" t="s">
        <v>903</v>
      </c>
      <c r="W345" s="53" t="s">
        <v>423</v>
      </c>
      <c r="X345" s="121" t="s">
        <v>631</v>
      </c>
    </row>
    <row r="346" spans="1:24" ht="18" customHeight="1" x14ac:dyDescent="0.35">
      <c r="A346" t="str">
        <f t="shared" ca="1" si="15"/>
        <v>Marché en cours</v>
      </c>
      <c r="B346" s="576" t="str">
        <f t="shared" si="14"/>
        <v>I</v>
      </c>
      <c r="C346" s="577" t="str" cm="1">
        <f t="array" ref="C346">IF(B346="","",_xlfn.IFS(B346="A","📦 Appro. généraux",B346="H","🛡️ Hygiène &amp; Sécurité",B346="B","🏗️ Bâtiments &amp; Travaux",B346="J","🏗️ Bâtiments &amp; Travaux",B346="R","⚙️ Mécanique &amp; Atelier",B346="N","🧪 Chimie &amp; Biologie",B346="G","🧪 Chimie &amp; Biologie",B346="C","📣 Communication &amp; Culture",B346="D","✈️ Déplacements &amp; Logist.",B346="F","✈️ Déplacements &amp; Logist.",B346="E","📋 Études, Conseils &amp; RH",B346="I","💻 Informatique &amp; Audio.",B346="M","🔬 Instruments scient.",B346="O","🔬 Instruments scient.",B346="P","🔬 Instruments scient.",B346="S","🔬 Instruments scient.",B346="T","🔬 Instruments scient.",B346="U","🔬 Instruments scient.",B346="V","🔬 Instruments scient.",B346="W","🔬 Instruments scient.",B346="K","🐁 Expérimentation",B346="Q","🐁 Expérimentation",B346="L","🏥 Santé &amp; Médical",TRUE,"❓ Inconnu"))</f>
        <v>💻 Informatique &amp; Audio.</v>
      </c>
      <c r="D346" s="53" t="s">
        <v>777</v>
      </c>
      <c r="E346" s="53" t="s">
        <v>408</v>
      </c>
      <c r="F346" s="53" t="s">
        <v>935</v>
      </c>
      <c r="G346" s="123" t="s">
        <v>408</v>
      </c>
      <c r="H346" s="53" t="s">
        <v>894</v>
      </c>
      <c r="I346" s="53" t="s">
        <v>853</v>
      </c>
      <c r="J346" s="123" t="s">
        <v>853</v>
      </c>
      <c r="K346" s="53" t="s">
        <v>853</v>
      </c>
      <c r="L346" s="124">
        <v>45736</v>
      </c>
      <c r="M346" s="120">
        <v>47196</v>
      </c>
      <c r="N346" s="53">
        <v>4600004500</v>
      </c>
      <c r="O346" s="53">
        <v>100000</v>
      </c>
      <c r="P346" s="53" t="s">
        <v>897</v>
      </c>
      <c r="Q346" s="53">
        <v>10203</v>
      </c>
      <c r="R346" s="53" t="s">
        <v>2119</v>
      </c>
      <c r="S346" s="53" t="s">
        <v>756</v>
      </c>
      <c r="T346" s="53" t="s">
        <v>54</v>
      </c>
      <c r="U346" s="169" t="s">
        <v>2248</v>
      </c>
      <c r="V346" s="53" t="s">
        <v>805</v>
      </c>
      <c r="W346" s="53" t="s">
        <v>423</v>
      </c>
      <c r="X346" s="121" t="s">
        <v>631</v>
      </c>
    </row>
    <row r="347" spans="1:24" ht="18" customHeight="1" x14ac:dyDescent="0.35">
      <c r="A347" t="str">
        <f t="shared" ca="1" si="15"/>
        <v>Marché en cours</v>
      </c>
      <c r="B347" s="576" t="str">
        <f t="shared" si="14"/>
        <v>I</v>
      </c>
      <c r="C347" s="577" t="str" cm="1">
        <f t="array" ref="C347">IF(B347="","",_xlfn.IFS(B347="A","📦 Appro. généraux",B347="H","🛡️ Hygiène &amp; Sécurité",B347="B","🏗️ Bâtiments &amp; Travaux",B347="J","🏗️ Bâtiments &amp; Travaux",B347="R","⚙️ Mécanique &amp; Atelier",B347="N","🧪 Chimie &amp; Biologie",B347="G","🧪 Chimie &amp; Biologie",B347="C","📣 Communication &amp; Culture",B347="D","✈️ Déplacements &amp; Logist.",B347="F","✈️ Déplacements &amp; Logist.",B347="E","📋 Études, Conseils &amp; RH",B347="I","💻 Informatique &amp; Audio.",B347="M","🔬 Instruments scient.",B347="O","🔬 Instruments scient.",B347="P","🔬 Instruments scient.",B347="S","🔬 Instruments scient.",B347="T","🔬 Instruments scient.",B347="U","🔬 Instruments scient.",B347="V","🔬 Instruments scient.",B347="W","🔬 Instruments scient.",B347="K","🐁 Expérimentation",B347="Q","🐁 Expérimentation",B347="L","🏥 Santé &amp; Médical",TRUE,"❓ Inconnu"))</f>
        <v>💻 Informatique &amp; Audio.</v>
      </c>
      <c r="D347" s="53" t="s">
        <v>777</v>
      </c>
      <c r="E347" s="53" t="s">
        <v>409</v>
      </c>
      <c r="F347" s="123" t="s">
        <v>950</v>
      </c>
      <c r="G347" s="123" t="s">
        <v>409</v>
      </c>
      <c r="H347" s="123" t="s">
        <v>950</v>
      </c>
      <c r="I347" s="53" t="s">
        <v>956</v>
      </c>
      <c r="J347" s="53" t="s">
        <v>853</v>
      </c>
      <c r="K347" s="53" t="s">
        <v>853</v>
      </c>
      <c r="L347" s="120">
        <v>45954</v>
      </c>
      <c r="M347" s="120">
        <v>47391</v>
      </c>
      <c r="N347" s="53">
        <v>4600004501</v>
      </c>
      <c r="O347" s="53">
        <v>1000000</v>
      </c>
      <c r="P347" s="53" t="s">
        <v>897</v>
      </c>
      <c r="Q347" s="53">
        <v>7776</v>
      </c>
      <c r="R347" s="53" t="s">
        <v>2122</v>
      </c>
      <c r="S347" s="53" t="s">
        <v>713</v>
      </c>
      <c r="T347" s="53" t="s">
        <v>54</v>
      </c>
      <c r="U347" s="169" t="s">
        <v>2273</v>
      </c>
      <c r="V347" s="53" t="s">
        <v>805</v>
      </c>
      <c r="W347" s="53" t="s">
        <v>467</v>
      </c>
      <c r="X347" s="121" t="s">
        <v>660</v>
      </c>
    </row>
    <row r="348" spans="1:24" ht="18" customHeight="1" x14ac:dyDescent="0.35">
      <c r="A348" t="str">
        <f t="shared" ca="1" si="15"/>
        <v>Marché en cours</v>
      </c>
      <c r="B348" s="576" t="str">
        <f t="shared" si="14"/>
        <v>I</v>
      </c>
      <c r="C348" s="577" t="str" cm="1">
        <f t="array" ref="C348">IF(B348="","",_xlfn.IFS(B348="A","📦 Appro. généraux",B348="H","🛡️ Hygiène &amp; Sécurité",B348="B","🏗️ Bâtiments &amp; Travaux",B348="J","🏗️ Bâtiments &amp; Travaux",B348="R","⚙️ Mécanique &amp; Atelier",B348="N","🧪 Chimie &amp; Biologie",B348="G","🧪 Chimie &amp; Biologie",B348="C","📣 Communication &amp; Culture",B348="D","✈️ Déplacements &amp; Logist.",B348="F","✈️ Déplacements &amp; Logist.",B348="E","📋 Études, Conseils &amp; RH",B348="I","💻 Informatique &amp; Audio.",B348="M","🔬 Instruments scient.",B348="O","🔬 Instruments scient.",B348="P","🔬 Instruments scient.",B348="S","🔬 Instruments scient.",B348="T","🔬 Instruments scient.",B348="U","🔬 Instruments scient.",B348="V","🔬 Instruments scient.",B348="W","🔬 Instruments scient.",B348="K","🐁 Expérimentation",B348="Q","🐁 Expérimentation",B348="L","🏥 Santé &amp; Médical",TRUE,"❓ Inconnu"))</f>
        <v>💻 Informatique &amp; Audio.</v>
      </c>
      <c r="D348" s="53" t="s">
        <v>777</v>
      </c>
      <c r="E348" s="53" t="s">
        <v>410</v>
      </c>
      <c r="F348" s="123" t="s">
        <v>951</v>
      </c>
      <c r="G348" s="53" t="s">
        <v>410</v>
      </c>
      <c r="H348" s="123" t="s">
        <v>951</v>
      </c>
      <c r="I348" s="53" t="s">
        <v>956</v>
      </c>
      <c r="J348" s="53" t="s">
        <v>853</v>
      </c>
      <c r="K348" s="53" t="s">
        <v>853</v>
      </c>
      <c r="L348" s="120">
        <v>45954</v>
      </c>
      <c r="M348" s="120">
        <v>47391</v>
      </c>
      <c r="N348" s="53">
        <v>4600004503</v>
      </c>
      <c r="O348" s="53">
        <v>1000000</v>
      </c>
      <c r="P348" s="53" t="s">
        <v>897</v>
      </c>
      <c r="Q348" s="53">
        <v>7776</v>
      </c>
      <c r="R348" s="53" t="s">
        <v>2122</v>
      </c>
      <c r="S348" s="53" t="s">
        <v>713</v>
      </c>
      <c r="T348" s="53" t="s">
        <v>54</v>
      </c>
      <c r="U348" s="169" t="s">
        <v>2274</v>
      </c>
      <c r="V348" s="53" t="s">
        <v>805</v>
      </c>
      <c r="W348" s="53" t="s">
        <v>468</v>
      </c>
      <c r="X348" s="121" t="s">
        <v>636</v>
      </c>
    </row>
    <row r="349" spans="1:24" ht="18" customHeight="1" x14ac:dyDescent="0.35">
      <c r="A349" t="str">
        <f t="shared" ca="1" si="15"/>
        <v>Marché en cours</v>
      </c>
      <c r="B349" s="576" t="str">
        <f t="shared" si="14"/>
        <v>I</v>
      </c>
      <c r="C349" s="577" t="str" cm="1">
        <f t="array" ref="C349">IF(B349="","",_xlfn.IFS(B349="A","📦 Appro. généraux",B349="H","🛡️ Hygiène &amp; Sécurité",B349="B","🏗️ Bâtiments &amp; Travaux",B349="J","🏗️ Bâtiments &amp; Travaux",B349="R","⚙️ Mécanique &amp; Atelier",B349="N","🧪 Chimie &amp; Biologie",B349="G","🧪 Chimie &amp; Biologie",B349="C","📣 Communication &amp; Culture",B349="D","✈️ Déplacements &amp; Logist.",B349="F","✈️ Déplacements &amp; Logist.",B349="E","📋 Études, Conseils &amp; RH",B349="I","💻 Informatique &amp; Audio.",B349="M","🔬 Instruments scient.",B349="O","🔬 Instruments scient.",B349="P","🔬 Instruments scient.",B349="S","🔬 Instruments scient.",B349="T","🔬 Instruments scient.",B349="U","🔬 Instruments scient.",B349="V","🔬 Instruments scient.",B349="W","🔬 Instruments scient.",B349="K","🐁 Expérimentation",B349="Q","🐁 Expérimentation",B349="L","🏥 Santé &amp; Médical",TRUE,"❓ Inconnu"))</f>
        <v>💻 Informatique &amp; Audio.</v>
      </c>
      <c r="D349" s="53" t="s">
        <v>777</v>
      </c>
      <c r="E349" s="53" t="s">
        <v>411</v>
      </c>
      <c r="F349" s="123" t="s">
        <v>952</v>
      </c>
      <c r="G349" s="53" t="s">
        <v>411</v>
      </c>
      <c r="H349" s="123" t="s">
        <v>952</v>
      </c>
      <c r="I349" s="53" t="s">
        <v>956</v>
      </c>
      <c r="J349" s="53" t="s">
        <v>853</v>
      </c>
      <c r="K349" s="53" t="s">
        <v>853</v>
      </c>
      <c r="L349" s="120">
        <v>45954</v>
      </c>
      <c r="M349" s="120">
        <v>47391</v>
      </c>
      <c r="N349" s="53">
        <v>4600004504</v>
      </c>
      <c r="O349" s="53">
        <v>1000000</v>
      </c>
      <c r="P349" s="53" t="s">
        <v>897</v>
      </c>
      <c r="Q349" s="53">
        <v>6543</v>
      </c>
      <c r="R349" s="53" t="s">
        <v>2105</v>
      </c>
      <c r="S349" s="53" t="s">
        <v>713</v>
      </c>
      <c r="T349" s="53" t="s">
        <v>54</v>
      </c>
      <c r="U349" s="169" t="s">
        <v>2275</v>
      </c>
      <c r="V349" s="53" t="s">
        <v>805</v>
      </c>
      <c r="W349" s="53" t="s">
        <v>443</v>
      </c>
      <c r="X349" s="121" t="s">
        <v>645</v>
      </c>
    </row>
    <row r="350" spans="1:24" ht="18" customHeight="1" x14ac:dyDescent="0.35">
      <c r="A350" t="str">
        <f t="shared" ca="1" si="15"/>
        <v>Marché en cours</v>
      </c>
      <c r="B350" s="576" t="str">
        <f t="shared" si="14"/>
        <v>I</v>
      </c>
      <c r="C350" s="577" t="str" cm="1">
        <f t="array" ref="C350">IF(B350="","",_xlfn.IFS(B350="A","📦 Appro. généraux",B350="H","🛡️ Hygiène &amp; Sécurité",B350="B","🏗️ Bâtiments &amp; Travaux",B350="J","🏗️ Bâtiments &amp; Travaux",B350="R","⚙️ Mécanique &amp; Atelier",B350="N","🧪 Chimie &amp; Biologie",B350="G","🧪 Chimie &amp; Biologie",B350="C","📣 Communication &amp; Culture",B350="D","✈️ Déplacements &amp; Logist.",B350="F","✈️ Déplacements &amp; Logist.",B350="E","📋 Études, Conseils &amp; RH",B350="I","💻 Informatique &amp; Audio.",B350="M","🔬 Instruments scient.",B350="O","🔬 Instruments scient.",B350="P","🔬 Instruments scient.",B350="S","🔬 Instruments scient.",B350="T","🔬 Instruments scient.",B350="U","🔬 Instruments scient.",B350="V","🔬 Instruments scient.",B350="W","🔬 Instruments scient.",B350="K","🐁 Expérimentation",B350="Q","🐁 Expérimentation",B350="L","🏥 Santé &amp; Médical",TRUE,"❓ Inconnu"))</f>
        <v>💻 Informatique &amp; Audio.</v>
      </c>
      <c r="D350" s="53" t="s">
        <v>777</v>
      </c>
      <c r="E350" s="53" t="s">
        <v>412</v>
      </c>
      <c r="F350" s="123" t="s">
        <v>953</v>
      </c>
      <c r="G350" s="53" t="s">
        <v>412</v>
      </c>
      <c r="H350" s="123" t="s">
        <v>953</v>
      </c>
      <c r="I350" s="53" t="s">
        <v>956</v>
      </c>
      <c r="J350" s="53" t="s">
        <v>853</v>
      </c>
      <c r="K350" s="53" t="s">
        <v>853</v>
      </c>
      <c r="L350" s="120">
        <v>45954</v>
      </c>
      <c r="M350" s="120">
        <v>47391</v>
      </c>
      <c r="N350" s="53">
        <v>4600004507</v>
      </c>
      <c r="O350" s="53">
        <v>1000000</v>
      </c>
      <c r="P350" s="53" t="s">
        <v>897</v>
      </c>
      <c r="Q350" s="53">
        <v>5976</v>
      </c>
      <c r="R350" s="53" t="s">
        <v>2121</v>
      </c>
      <c r="S350" s="53" t="s">
        <v>713</v>
      </c>
      <c r="T350" s="53" t="s">
        <v>54</v>
      </c>
      <c r="U350" s="169" t="s">
        <v>2276</v>
      </c>
      <c r="V350" s="53" t="s">
        <v>805</v>
      </c>
      <c r="W350" s="53" t="s">
        <v>469</v>
      </c>
      <c r="X350" s="121" t="s">
        <v>636</v>
      </c>
    </row>
    <row r="351" spans="1:24" ht="18" customHeight="1" x14ac:dyDescent="0.35">
      <c r="A351" t="str">
        <f t="shared" ca="1" si="15"/>
        <v>Marché en cours</v>
      </c>
      <c r="B351" s="576" t="str">
        <f t="shared" si="14"/>
        <v>I</v>
      </c>
      <c r="C351" s="577" t="str" cm="1">
        <f t="array" ref="C351">IF(B351="","",_xlfn.IFS(B351="A","📦 Appro. généraux",B351="H","🛡️ Hygiène &amp; Sécurité",B351="B","🏗️ Bâtiments &amp; Travaux",B351="J","🏗️ Bâtiments &amp; Travaux",B351="R","⚙️ Mécanique &amp; Atelier",B351="N","🧪 Chimie &amp; Biologie",B351="G","🧪 Chimie &amp; Biologie",B351="C","📣 Communication &amp; Culture",B351="D","✈️ Déplacements &amp; Logist.",B351="F","✈️ Déplacements &amp; Logist.",B351="E","📋 Études, Conseils &amp; RH",B351="I","💻 Informatique &amp; Audio.",B351="M","🔬 Instruments scient.",B351="O","🔬 Instruments scient.",B351="P","🔬 Instruments scient.",B351="S","🔬 Instruments scient.",B351="T","🔬 Instruments scient.",B351="U","🔬 Instruments scient.",B351="V","🔬 Instruments scient.",B351="W","🔬 Instruments scient.",B351="K","🐁 Expérimentation",B351="Q","🐁 Expérimentation",B351="L","🏥 Santé &amp; Médical",TRUE,"❓ Inconnu"))</f>
        <v>💻 Informatique &amp; Audio.</v>
      </c>
      <c r="D351" s="53" t="s">
        <v>777</v>
      </c>
      <c r="E351" s="53" t="s">
        <v>413</v>
      </c>
      <c r="F351" s="53" t="s">
        <v>1780</v>
      </c>
      <c r="G351" s="123" t="s">
        <v>413</v>
      </c>
      <c r="H351" s="53" t="s">
        <v>1780</v>
      </c>
      <c r="I351" s="53" t="s">
        <v>1102</v>
      </c>
      <c r="J351" s="123" t="s">
        <v>798</v>
      </c>
      <c r="K351" s="53" t="s">
        <v>856</v>
      </c>
      <c r="L351" s="120">
        <v>45996</v>
      </c>
      <c r="M351" s="120">
        <v>47459</v>
      </c>
      <c r="N351" s="53">
        <v>4600004533</v>
      </c>
      <c r="O351" s="53">
        <v>160000</v>
      </c>
      <c r="P351" s="53" t="s">
        <v>801</v>
      </c>
      <c r="Q351" s="53">
        <v>20676</v>
      </c>
      <c r="R351" s="53" t="s">
        <v>2158</v>
      </c>
      <c r="S351" s="53" t="s">
        <v>2214</v>
      </c>
      <c r="T351" s="53" t="s">
        <v>414</v>
      </c>
      <c r="U351" s="171" t="s">
        <v>2249</v>
      </c>
      <c r="V351" s="53" t="s">
        <v>1103</v>
      </c>
      <c r="W351" s="53" t="s">
        <v>470</v>
      </c>
      <c r="X351" s="121" t="s">
        <v>661</v>
      </c>
    </row>
    <row r="352" spans="1:24" ht="18" customHeight="1" x14ac:dyDescent="0.35">
      <c r="A352" t="str">
        <f t="shared" ca="1" si="15"/>
        <v>Marché en cours</v>
      </c>
      <c r="B352" s="576" t="str">
        <f t="shared" si="14"/>
        <v>I</v>
      </c>
      <c r="C352" s="577" t="str" cm="1">
        <f t="array" ref="C352">IF(B352="","",_xlfn.IFS(B352="A","📦 Appro. généraux",B352="H","🛡️ Hygiène &amp; Sécurité",B352="B","🏗️ Bâtiments &amp; Travaux",B352="J","🏗️ Bâtiments &amp; Travaux",B352="R","⚙️ Mécanique &amp; Atelier",B352="N","🧪 Chimie &amp; Biologie",B352="G","🧪 Chimie &amp; Biologie",B352="C","📣 Communication &amp; Culture",B352="D","✈️ Déplacements &amp; Logist.",B352="F","✈️ Déplacements &amp; Logist.",B352="E","📋 Études, Conseils &amp; RH",B352="I","💻 Informatique &amp; Audio.",B352="M","🔬 Instruments scient.",B352="O","🔬 Instruments scient.",B352="P","🔬 Instruments scient.",B352="S","🔬 Instruments scient.",B352="T","🔬 Instruments scient.",B352="U","🔬 Instruments scient.",B352="V","🔬 Instruments scient.",B352="W","🔬 Instruments scient.",B352="K","🐁 Expérimentation",B352="Q","🐁 Expérimentation",B352="L","🏥 Santé &amp; Médical",TRUE,"❓ Inconnu"))</f>
        <v>💻 Informatique &amp; Audio.</v>
      </c>
      <c r="D352" s="53" t="s">
        <v>777</v>
      </c>
      <c r="E352" s="53" t="s">
        <v>386</v>
      </c>
      <c r="F352" s="53" t="s">
        <v>1056</v>
      </c>
      <c r="G352" s="53" t="s">
        <v>386</v>
      </c>
      <c r="H352" s="53" t="s">
        <v>1056</v>
      </c>
      <c r="I352" s="53" t="s">
        <v>798</v>
      </c>
      <c r="J352" s="53" t="s">
        <v>853</v>
      </c>
      <c r="K352" s="53" t="s">
        <v>853</v>
      </c>
      <c r="L352" s="120">
        <v>45240</v>
      </c>
      <c r="M352" s="120">
        <v>46700</v>
      </c>
      <c r="N352" s="53">
        <v>4600004534</v>
      </c>
      <c r="O352" s="53">
        <v>4006861.9</v>
      </c>
      <c r="P352" s="53" t="s">
        <v>801</v>
      </c>
      <c r="Q352" s="53">
        <v>15066</v>
      </c>
      <c r="R352" s="53" t="s">
        <v>2115</v>
      </c>
      <c r="S352" s="53" t="s">
        <v>1089</v>
      </c>
      <c r="T352" s="53" t="s">
        <v>54</v>
      </c>
      <c r="U352" s="169" t="s">
        <v>2262</v>
      </c>
      <c r="V352" s="53" t="s">
        <v>1103</v>
      </c>
      <c r="W352" s="53" t="s">
        <v>443</v>
      </c>
      <c r="X352" s="121" t="s">
        <v>645</v>
      </c>
    </row>
    <row r="353" spans="1:24" ht="18" customHeight="1" x14ac:dyDescent="0.35">
      <c r="A353" t="str">
        <f t="shared" ca="1" si="15"/>
        <v>Marché terminé</v>
      </c>
      <c r="B353" s="578" t="str">
        <f t="shared" si="14"/>
        <v>E</v>
      </c>
      <c r="C353" s="579" t="str" cm="1">
        <f t="array" ref="C353">IF(B353="","",_xlfn.IFS(B353="A","📦 Appro. généraux",B353="H","🛡️ Hygiène &amp; Sécurité",B353="B","🏗️ Bâtiments &amp; Travaux",B353="J","🏗️ Bâtiments &amp; Travaux",B353="R","⚙️ Mécanique &amp; Atelier",B353="N","🧪 Chimie &amp; Biologie",B353="G","🧪 Chimie &amp; Biologie",B353="C","📣 Communication &amp; Culture",B353="D","✈️ Déplacements &amp; Logist.",B353="F","✈️ Déplacements &amp; Logist.",B353="E","📋 Études, Conseils &amp; RH",B353="I","💻 Informatique &amp; Audio.",B353="M","🔬 Instruments scient.",B353="O","🔬 Instruments scient.",B353="P","🔬 Instruments scient.",B353="S","🔬 Instruments scient.",B353="T","🔬 Instruments scient.",B353="U","🔬 Instruments scient.",B353="V","🔬 Instruments scient.",B353="W","🔬 Instruments scient.",B353="K","🐁 Expérimentation",B353="Q","🐁 Expérimentation",B353="L","🏥 Santé &amp; Médical",TRUE,"❓ Inconnu"))</f>
        <v>📋 Études, Conseils &amp; RH</v>
      </c>
      <c r="D353" s="52" t="s">
        <v>777</v>
      </c>
      <c r="E353" s="52" t="s">
        <v>308</v>
      </c>
      <c r="F353" s="52" t="s">
        <v>765</v>
      </c>
      <c r="G353" s="52" t="s">
        <v>308</v>
      </c>
      <c r="H353" s="52" t="s">
        <v>765</v>
      </c>
      <c r="I353" s="52" t="s">
        <v>1102</v>
      </c>
      <c r="J353" s="52" t="s">
        <v>855</v>
      </c>
      <c r="K353" s="52" t="s">
        <v>2175</v>
      </c>
      <c r="L353" s="118">
        <v>43504</v>
      </c>
      <c r="M353" s="118">
        <v>44964</v>
      </c>
      <c r="N353" s="52">
        <v>4600002939</v>
      </c>
      <c r="O353" s="52">
        <v>80000</v>
      </c>
      <c r="P353" s="52" t="s">
        <v>800</v>
      </c>
      <c r="Q353" s="52">
        <v>3156</v>
      </c>
      <c r="R353" s="52" t="s">
        <v>2080</v>
      </c>
      <c r="S353" s="52" t="s">
        <v>747</v>
      </c>
      <c r="T353" s="52" t="s">
        <v>54</v>
      </c>
      <c r="U353" s="169" t="s">
        <v>765</v>
      </c>
      <c r="V353" s="52" t="s">
        <v>1103</v>
      </c>
      <c r="W353" s="52" t="s">
        <v>334</v>
      </c>
      <c r="X353" s="119" t="s">
        <v>603</v>
      </c>
    </row>
    <row r="354" spans="1:24" ht="18" customHeight="1" x14ac:dyDescent="0.35">
      <c r="A354" t="str">
        <f t="shared" ca="1" si="15"/>
        <v>Marché terminé</v>
      </c>
      <c r="B354" s="578" t="str">
        <f t="shared" si="14"/>
        <v>E</v>
      </c>
      <c r="C354" s="579" t="str" cm="1">
        <f t="array" ref="C354">IF(B354="","",_xlfn.IFS(B354="A","📦 Appro. généraux",B354="H","🛡️ Hygiène &amp; Sécurité",B354="B","🏗️ Bâtiments &amp; Travaux",B354="J","🏗️ Bâtiments &amp; Travaux",B354="R","⚙️ Mécanique &amp; Atelier",B354="N","🧪 Chimie &amp; Biologie",B354="G","🧪 Chimie &amp; Biologie",B354="C","📣 Communication &amp; Culture",B354="D","✈️ Déplacements &amp; Logist.",B354="F","✈️ Déplacements &amp; Logist.",B354="E","📋 Études, Conseils &amp; RH",B354="I","💻 Informatique &amp; Audio.",B354="M","🔬 Instruments scient.",B354="O","🔬 Instruments scient.",B354="P","🔬 Instruments scient.",B354="S","🔬 Instruments scient.",B354="T","🔬 Instruments scient.",B354="U","🔬 Instruments scient.",B354="V","🔬 Instruments scient.",B354="W","🔬 Instruments scient.",B354="K","🐁 Expérimentation",B354="Q","🐁 Expérimentation",B354="L","🏥 Santé &amp; Médical",TRUE,"❓ Inconnu"))</f>
        <v>📋 Études, Conseils &amp; RH</v>
      </c>
      <c r="D354" s="52" t="s">
        <v>777</v>
      </c>
      <c r="E354" s="52" t="s">
        <v>309</v>
      </c>
      <c r="F354" s="52" t="s">
        <v>1708</v>
      </c>
      <c r="G354" s="52" t="s">
        <v>309</v>
      </c>
      <c r="H354" s="52" t="s">
        <v>1708</v>
      </c>
      <c r="I354" s="52" t="s">
        <v>1095</v>
      </c>
      <c r="J354" s="52" t="s">
        <v>798</v>
      </c>
      <c r="K354" s="52" t="s">
        <v>799</v>
      </c>
      <c r="L354" s="118">
        <v>43641</v>
      </c>
      <c r="M354" s="118">
        <v>45582</v>
      </c>
      <c r="N354" s="52">
        <v>4600003097</v>
      </c>
      <c r="O354" s="52">
        <v>0</v>
      </c>
      <c r="P354" s="52" t="s">
        <v>800</v>
      </c>
      <c r="Q354" s="52">
        <v>107</v>
      </c>
      <c r="R354" s="52" t="s">
        <v>2081</v>
      </c>
      <c r="S354" s="52" t="s">
        <v>1093</v>
      </c>
      <c r="T354" s="52" t="s">
        <v>54</v>
      </c>
      <c r="U354" s="186" t="s">
        <v>2549</v>
      </c>
      <c r="V354" s="52" t="s">
        <v>1103</v>
      </c>
      <c r="W354" s="52" t="s">
        <v>335</v>
      </c>
      <c r="X354" s="119" t="s">
        <v>604</v>
      </c>
    </row>
    <row r="355" spans="1:24" ht="18" customHeight="1" x14ac:dyDescent="0.35">
      <c r="A355" t="str">
        <f t="shared" ca="1" si="15"/>
        <v>Marché terminé</v>
      </c>
      <c r="B355" s="578" t="str">
        <f t="shared" si="14"/>
        <v>E</v>
      </c>
      <c r="C355" s="579" t="str" cm="1">
        <f t="array" ref="C355">IF(B355="","",_xlfn.IFS(B355="A","📦 Appro. généraux",B355="H","🛡️ Hygiène &amp; Sécurité",B355="B","🏗️ Bâtiments &amp; Travaux",B355="J","🏗️ Bâtiments &amp; Travaux",B355="R","⚙️ Mécanique &amp; Atelier",B355="N","🧪 Chimie &amp; Biologie",B355="G","🧪 Chimie &amp; Biologie",B355="C","📣 Communication &amp; Culture",B355="D","✈️ Déplacements &amp; Logist.",B355="F","✈️ Déplacements &amp; Logist.",B355="E","📋 Études, Conseils &amp; RH",B355="I","💻 Informatique &amp; Audio.",B355="M","🔬 Instruments scient.",B355="O","🔬 Instruments scient.",B355="P","🔬 Instruments scient.",B355="S","🔬 Instruments scient.",B355="T","🔬 Instruments scient.",B355="U","🔬 Instruments scient.",B355="V","🔬 Instruments scient.",B355="W","🔬 Instruments scient.",B355="K","🐁 Expérimentation",B355="Q","🐁 Expérimentation",B355="L","🏥 Santé &amp; Médical",TRUE,"❓ Inconnu"))</f>
        <v>📋 Études, Conseils &amp; RH</v>
      </c>
      <c r="D355" s="52" t="s">
        <v>777</v>
      </c>
      <c r="E355" s="52" t="s">
        <v>310</v>
      </c>
      <c r="F355" s="52" t="s">
        <v>1709</v>
      </c>
      <c r="G355" s="52" t="s">
        <v>310</v>
      </c>
      <c r="H355" s="52" t="s">
        <v>1709</v>
      </c>
      <c r="I355" s="52" t="s">
        <v>1095</v>
      </c>
      <c r="J355" s="52" t="s">
        <v>798</v>
      </c>
      <c r="K355" s="52" t="s">
        <v>799</v>
      </c>
      <c r="L355" s="118">
        <v>43466</v>
      </c>
      <c r="M355" s="118">
        <v>45657</v>
      </c>
      <c r="N355" s="52">
        <v>4600003351</v>
      </c>
      <c r="O355" s="52">
        <v>35322</v>
      </c>
      <c r="P355" s="52" t="s">
        <v>800</v>
      </c>
      <c r="Q355" s="52">
        <v>732</v>
      </c>
      <c r="R355" s="52" t="s">
        <v>2082</v>
      </c>
      <c r="S355" s="52" t="s">
        <v>769</v>
      </c>
      <c r="T355" s="52" t="s">
        <v>54</v>
      </c>
      <c r="U355" s="169" t="s">
        <v>2237</v>
      </c>
      <c r="V355" s="52" t="s">
        <v>1103</v>
      </c>
      <c r="W355" s="52" t="s">
        <v>336</v>
      </c>
      <c r="X355" s="119" t="s">
        <v>605</v>
      </c>
    </row>
    <row r="356" spans="1:24" ht="18" customHeight="1" x14ac:dyDescent="0.35">
      <c r="A356" t="str">
        <f t="shared" ca="1" si="15"/>
        <v>Marché terminé</v>
      </c>
      <c r="B356" s="578" t="str">
        <f t="shared" si="14"/>
        <v>E</v>
      </c>
      <c r="C356" s="579" t="str" cm="1">
        <f t="array" ref="C356">IF(B356="","",_xlfn.IFS(B356="A","📦 Appro. généraux",B356="H","🛡️ Hygiène &amp; Sécurité",B356="B","🏗️ Bâtiments &amp; Travaux",B356="J","🏗️ Bâtiments &amp; Travaux",B356="R","⚙️ Mécanique &amp; Atelier",B356="N","🧪 Chimie &amp; Biologie",B356="G","🧪 Chimie &amp; Biologie",B356="C","📣 Communication &amp; Culture",B356="D","✈️ Déplacements &amp; Logist.",B356="F","✈️ Déplacements &amp; Logist.",B356="E","📋 Études, Conseils &amp; RH",B356="I","💻 Informatique &amp; Audio.",B356="M","🔬 Instruments scient.",B356="O","🔬 Instruments scient.",B356="P","🔬 Instruments scient.",B356="S","🔬 Instruments scient.",B356="T","🔬 Instruments scient.",B356="U","🔬 Instruments scient.",B356="V","🔬 Instruments scient.",B356="W","🔬 Instruments scient.",B356="K","🐁 Expérimentation",B356="Q","🐁 Expérimentation",B356="L","🏥 Santé &amp; Médical",TRUE,"❓ Inconnu"))</f>
        <v>📋 Études, Conseils &amp; RH</v>
      </c>
      <c r="D356" s="52" t="s">
        <v>777</v>
      </c>
      <c r="E356" s="52" t="s">
        <v>310</v>
      </c>
      <c r="F356" s="52" t="s">
        <v>1709</v>
      </c>
      <c r="G356" s="52" t="s">
        <v>310</v>
      </c>
      <c r="H356" s="52" t="s">
        <v>1709</v>
      </c>
      <c r="I356" s="52" t="s">
        <v>1095</v>
      </c>
      <c r="J356" s="52" t="s">
        <v>798</v>
      </c>
      <c r="K356" s="52" t="s">
        <v>799</v>
      </c>
      <c r="L356" s="118">
        <v>43466</v>
      </c>
      <c r="M356" s="118">
        <v>45657</v>
      </c>
      <c r="N356" s="52">
        <v>4600003356</v>
      </c>
      <c r="O356" s="52">
        <v>60117.09</v>
      </c>
      <c r="P356" s="52" t="s">
        <v>800</v>
      </c>
      <c r="Q356" s="52">
        <v>732</v>
      </c>
      <c r="R356" s="52" t="s">
        <v>2082</v>
      </c>
      <c r="S356" s="52" t="s">
        <v>769</v>
      </c>
      <c r="T356" s="52" t="s">
        <v>54</v>
      </c>
      <c r="U356" s="169" t="s">
        <v>2237</v>
      </c>
      <c r="V356" s="52" t="s">
        <v>1103</v>
      </c>
      <c r="W356" s="52" t="s">
        <v>337</v>
      </c>
      <c r="X356" s="119" t="s">
        <v>606</v>
      </c>
    </row>
    <row r="357" spans="1:24" ht="18" customHeight="1" x14ac:dyDescent="0.35">
      <c r="A357" t="str">
        <f t="shared" ca="1" si="15"/>
        <v>Marché terminé</v>
      </c>
      <c r="B357" s="578" t="str">
        <f t="shared" si="14"/>
        <v>E</v>
      </c>
      <c r="C357" s="579" t="str" cm="1">
        <f t="array" ref="C357">IF(B357="","",_xlfn.IFS(B357="A","📦 Appro. généraux",B357="H","🛡️ Hygiène &amp; Sécurité",B357="B","🏗️ Bâtiments &amp; Travaux",B357="J","🏗️ Bâtiments &amp; Travaux",B357="R","⚙️ Mécanique &amp; Atelier",B357="N","🧪 Chimie &amp; Biologie",B357="G","🧪 Chimie &amp; Biologie",B357="C","📣 Communication &amp; Culture",B357="D","✈️ Déplacements &amp; Logist.",B357="F","✈️ Déplacements &amp; Logist.",B357="E","📋 Études, Conseils &amp; RH",B357="I","💻 Informatique &amp; Audio.",B357="M","🔬 Instruments scient.",B357="O","🔬 Instruments scient.",B357="P","🔬 Instruments scient.",B357="S","🔬 Instruments scient.",B357="T","🔬 Instruments scient.",B357="U","🔬 Instruments scient.",B357="V","🔬 Instruments scient.",B357="W","🔬 Instruments scient.",B357="K","🐁 Expérimentation",B357="Q","🐁 Expérimentation",B357="L","🏥 Santé &amp; Médical",TRUE,"❓ Inconnu"))</f>
        <v>📋 Études, Conseils &amp; RH</v>
      </c>
      <c r="D357" s="52" t="s">
        <v>777</v>
      </c>
      <c r="E357" s="52" t="s">
        <v>311</v>
      </c>
      <c r="F357" s="52" t="s">
        <v>1028</v>
      </c>
      <c r="G357" s="52" t="s">
        <v>311</v>
      </c>
      <c r="H357" s="52" t="s">
        <v>1028</v>
      </c>
      <c r="I357" s="52" t="s">
        <v>1095</v>
      </c>
      <c r="J357" s="52" t="s">
        <v>798</v>
      </c>
      <c r="K357" s="52" t="s">
        <v>799</v>
      </c>
      <c r="L357" s="118">
        <v>43831</v>
      </c>
      <c r="M357" s="118">
        <v>45291</v>
      </c>
      <c r="N357" s="52">
        <v>4600003361</v>
      </c>
      <c r="O357" s="52">
        <v>10187.35</v>
      </c>
      <c r="P357" s="52" t="s">
        <v>800</v>
      </c>
      <c r="Q357" s="52">
        <v>1588</v>
      </c>
      <c r="R357" s="52" t="s">
        <v>1927</v>
      </c>
      <c r="S357" s="52" t="s">
        <v>1067</v>
      </c>
      <c r="T357" s="52" t="s">
        <v>54</v>
      </c>
      <c r="U357" s="170" t="s">
        <v>1855</v>
      </c>
      <c r="V357" s="52" t="s">
        <v>1103</v>
      </c>
      <c r="W357" s="52" t="s">
        <v>338</v>
      </c>
      <c r="X357" s="119" t="s">
        <v>607</v>
      </c>
    </row>
    <row r="358" spans="1:24" ht="18" customHeight="1" x14ac:dyDescent="0.35">
      <c r="A358" t="str">
        <f t="shared" ca="1" si="15"/>
        <v>Marché terminé</v>
      </c>
      <c r="B358" s="578" t="str">
        <f t="shared" si="14"/>
        <v>E</v>
      </c>
      <c r="C358" s="579" t="str" cm="1">
        <f t="array" ref="C358">IF(B358="","",_xlfn.IFS(B358="A","📦 Appro. généraux",B358="H","🛡️ Hygiène &amp; Sécurité",B358="B","🏗️ Bâtiments &amp; Travaux",B358="J","🏗️ Bâtiments &amp; Travaux",B358="R","⚙️ Mécanique &amp; Atelier",B358="N","🧪 Chimie &amp; Biologie",B358="G","🧪 Chimie &amp; Biologie",B358="C","📣 Communication &amp; Culture",B358="D","✈️ Déplacements &amp; Logist.",B358="F","✈️ Déplacements &amp; Logist.",B358="E","📋 Études, Conseils &amp; RH",B358="I","💻 Informatique &amp; Audio.",B358="M","🔬 Instruments scient.",B358="O","🔬 Instruments scient.",B358="P","🔬 Instruments scient.",B358="S","🔬 Instruments scient.",B358="T","🔬 Instruments scient.",B358="U","🔬 Instruments scient.",B358="V","🔬 Instruments scient.",B358="W","🔬 Instruments scient.",B358="K","🐁 Expérimentation",B358="Q","🐁 Expérimentation",B358="L","🏥 Santé &amp; Médical",TRUE,"❓ Inconnu"))</f>
        <v>📋 Études, Conseils &amp; RH</v>
      </c>
      <c r="D358" s="52" t="s">
        <v>777</v>
      </c>
      <c r="E358" s="52" t="s">
        <v>312</v>
      </c>
      <c r="F358" s="52" t="s">
        <v>1801</v>
      </c>
      <c r="G358" s="52" t="s">
        <v>312</v>
      </c>
      <c r="H358" s="52" t="s">
        <v>1801</v>
      </c>
      <c r="I358" s="52" t="s">
        <v>1096</v>
      </c>
      <c r="J358" s="52" t="s">
        <v>2175</v>
      </c>
      <c r="K358" s="52" t="s">
        <v>858</v>
      </c>
      <c r="L358" s="118">
        <v>44603</v>
      </c>
      <c r="M358" s="118">
        <v>46022</v>
      </c>
      <c r="N358" s="52">
        <v>4600004026</v>
      </c>
      <c r="O358" s="52" t="s">
        <v>1802</v>
      </c>
      <c r="P358" s="52" t="s">
        <v>860</v>
      </c>
      <c r="Q358" s="52">
        <v>14831</v>
      </c>
      <c r="R358" s="52" t="s">
        <v>2083</v>
      </c>
      <c r="S358" s="52" t="s">
        <v>2206</v>
      </c>
      <c r="T358" s="52" t="s">
        <v>54</v>
      </c>
      <c r="U358" s="172" t="s">
        <v>765</v>
      </c>
      <c r="V358" s="52" t="s">
        <v>1103</v>
      </c>
      <c r="W358" s="52" t="s">
        <v>339</v>
      </c>
      <c r="X358" s="119" t="s">
        <v>608</v>
      </c>
    </row>
    <row r="359" spans="1:24" ht="18" customHeight="1" x14ac:dyDescent="0.35">
      <c r="A359" t="str">
        <f t="shared" ca="1" si="15"/>
        <v>Marché terminé</v>
      </c>
      <c r="B359" s="578" t="str">
        <f t="shared" si="14"/>
        <v>E</v>
      </c>
      <c r="C359" s="579" t="str" cm="1">
        <f t="array" ref="C359">IF(B359="","",_xlfn.IFS(B359="A","📦 Appro. généraux",B359="H","🛡️ Hygiène &amp; Sécurité",B359="B","🏗️ Bâtiments &amp; Travaux",B359="J","🏗️ Bâtiments &amp; Travaux",B359="R","⚙️ Mécanique &amp; Atelier",B359="N","🧪 Chimie &amp; Biologie",B359="G","🧪 Chimie &amp; Biologie",B359="C","📣 Communication &amp; Culture",B359="D","✈️ Déplacements &amp; Logist.",B359="F","✈️ Déplacements &amp; Logist.",B359="E","📋 Études, Conseils &amp; RH",B359="I","💻 Informatique &amp; Audio.",B359="M","🔬 Instruments scient.",B359="O","🔬 Instruments scient.",B359="P","🔬 Instruments scient.",B359="S","🔬 Instruments scient.",B359="T","🔬 Instruments scient.",B359="U","🔬 Instruments scient.",B359="V","🔬 Instruments scient.",B359="W","🔬 Instruments scient.",B359="K","🐁 Expérimentation",B359="Q","🐁 Expérimentation",B359="L","🏥 Santé &amp; Médical",TRUE,"❓ Inconnu"))</f>
        <v>📋 Études, Conseils &amp; RH</v>
      </c>
      <c r="D359" s="52" t="s">
        <v>777</v>
      </c>
      <c r="E359" s="52" t="s">
        <v>313</v>
      </c>
      <c r="F359" s="52" t="s">
        <v>1029</v>
      </c>
      <c r="G359" s="52" t="s">
        <v>313</v>
      </c>
      <c r="H359" s="52" t="s">
        <v>1029</v>
      </c>
      <c r="I359" s="52" t="s">
        <v>1095</v>
      </c>
      <c r="J359" s="52" t="s">
        <v>798</v>
      </c>
      <c r="K359" s="52" t="s">
        <v>799</v>
      </c>
      <c r="L359" s="118">
        <v>44617</v>
      </c>
      <c r="M359" s="118">
        <v>46077</v>
      </c>
      <c r="N359" s="52">
        <v>4600004038</v>
      </c>
      <c r="O359" s="52" t="s">
        <v>1800</v>
      </c>
      <c r="P359" s="52" t="s">
        <v>800</v>
      </c>
      <c r="Q359" s="52">
        <v>14821</v>
      </c>
      <c r="R359" s="52" t="s">
        <v>2084</v>
      </c>
      <c r="S359" s="52" t="s">
        <v>2207</v>
      </c>
      <c r="T359" s="52" t="s">
        <v>54</v>
      </c>
      <c r="U359" s="170" t="s">
        <v>1856</v>
      </c>
      <c r="V359" s="52" t="s">
        <v>1103</v>
      </c>
      <c r="W359" s="52" t="s">
        <v>340</v>
      </c>
      <c r="X359" s="119" t="s">
        <v>609</v>
      </c>
    </row>
    <row r="360" spans="1:24" ht="18" customHeight="1" x14ac:dyDescent="0.35">
      <c r="A360" t="str">
        <f t="shared" ca="1" si="15"/>
        <v>Marché terminé</v>
      </c>
      <c r="B360" s="578" t="str">
        <f t="shared" si="14"/>
        <v>E</v>
      </c>
      <c r="C360" s="579" t="str" cm="1">
        <f t="array" ref="C360">IF(B360="","",_xlfn.IFS(B360="A","📦 Appro. généraux",B360="H","🛡️ Hygiène &amp; Sécurité",B360="B","🏗️ Bâtiments &amp; Travaux",B360="J","🏗️ Bâtiments &amp; Travaux",B360="R","⚙️ Mécanique &amp; Atelier",B360="N","🧪 Chimie &amp; Biologie",B360="G","🧪 Chimie &amp; Biologie",B360="C","📣 Communication &amp; Culture",B360="D","✈️ Déplacements &amp; Logist.",B360="F","✈️ Déplacements &amp; Logist.",B360="E","📋 Études, Conseils &amp; RH",B360="I","💻 Informatique &amp; Audio.",B360="M","🔬 Instruments scient.",B360="O","🔬 Instruments scient.",B360="P","🔬 Instruments scient.",B360="S","🔬 Instruments scient.",B360="T","🔬 Instruments scient.",B360="U","🔬 Instruments scient.",B360="V","🔬 Instruments scient.",B360="W","🔬 Instruments scient.",B360="K","🐁 Expérimentation",B360="Q","🐁 Expérimentation",B360="L","🏥 Santé &amp; Médical",TRUE,"❓ Inconnu"))</f>
        <v>📋 Études, Conseils &amp; RH</v>
      </c>
      <c r="D360" s="52" t="s">
        <v>777</v>
      </c>
      <c r="E360" s="52" t="s">
        <v>256</v>
      </c>
      <c r="F360" s="52" t="s">
        <v>1799</v>
      </c>
      <c r="G360" s="52" t="s">
        <v>256</v>
      </c>
      <c r="H360" s="52" t="s">
        <v>1799</v>
      </c>
      <c r="I360" s="52" t="s">
        <v>1095</v>
      </c>
      <c r="J360" s="52" t="s">
        <v>798</v>
      </c>
      <c r="K360" s="52" t="s">
        <v>799</v>
      </c>
      <c r="L360" s="118">
        <v>44694</v>
      </c>
      <c r="M360" s="118">
        <v>46154</v>
      </c>
      <c r="N360" s="52">
        <v>4600004102</v>
      </c>
      <c r="O360" s="52">
        <v>900000</v>
      </c>
      <c r="P360" s="52" t="s">
        <v>800</v>
      </c>
      <c r="Q360" s="52">
        <v>1933</v>
      </c>
      <c r="R360" s="52" t="s">
        <v>2057</v>
      </c>
      <c r="S360" s="52" t="s">
        <v>2204</v>
      </c>
      <c r="T360" s="52" t="s">
        <v>54</v>
      </c>
      <c r="U360" s="169" t="s">
        <v>765</v>
      </c>
      <c r="V360" s="52" t="s">
        <v>1103</v>
      </c>
      <c r="W360" s="52" t="s">
        <v>341</v>
      </c>
      <c r="X360" s="119" t="s">
        <v>610</v>
      </c>
    </row>
    <row r="361" spans="1:24" ht="18" customHeight="1" x14ac:dyDescent="0.35">
      <c r="A361" t="str">
        <f t="shared" ca="1" si="15"/>
        <v>Marché terminé</v>
      </c>
      <c r="B361" s="578" t="str">
        <f t="shared" si="14"/>
        <v>E</v>
      </c>
      <c r="C361" s="579" t="str" cm="1">
        <f t="array" ref="C361">IF(B361="","",_xlfn.IFS(B361="A","📦 Appro. généraux",B361="H","🛡️ Hygiène &amp; Sécurité",B361="B","🏗️ Bâtiments &amp; Travaux",B361="J","🏗️ Bâtiments &amp; Travaux",B361="R","⚙️ Mécanique &amp; Atelier",B361="N","🧪 Chimie &amp; Biologie",B361="G","🧪 Chimie &amp; Biologie",B361="C","📣 Communication &amp; Culture",B361="D","✈️ Déplacements &amp; Logist.",B361="F","✈️ Déplacements &amp; Logist.",B361="E","📋 Études, Conseils &amp; RH",B361="I","💻 Informatique &amp; Audio.",B361="M","🔬 Instruments scient.",B361="O","🔬 Instruments scient.",B361="P","🔬 Instruments scient.",B361="S","🔬 Instruments scient.",B361="T","🔬 Instruments scient.",B361="U","🔬 Instruments scient.",B361="V","🔬 Instruments scient.",B361="W","🔬 Instruments scient.",B361="K","🐁 Expérimentation",B361="Q","🐁 Expérimentation",B361="L","🏥 Santé &amp; Médical",TRUE,"❓ Inconnu"))</f>
        <v>📋 Études, Conseils &amp; RH</v>
      </c>
      <c r="D361" s="52" t="s">
        <v>777</v>
      </c>
      <c r="E361" s="52" t="s">
        <v>314</v>
      </c>
      <c r="F361" s="52" t="s">
        <v>1030</v>
      </c>
      <c r="G361" s="52" t="s">
        <v>314</v>
      </c>
      <c r="H361" s="52" t="s">
        <v>1030</v>
      </c>
      <c r="I361" s="52" t="s">
        <v>1096</v>
      </c>
      <c r="J361" s="52" t="s">
        <v>855</v>
      </c>
      <c r="K361" s="52" t="s">
        <v>858</v>
      </c>
      <c r="L361" s="118">
        <v>44805</v>
      </c>
      <c r="M361" s="118">
        <v>45535</v>
      </c>
      <c r="N361" s="52">
        <v>4600004140</v>
      </c>
      <c r="O361" s="52">
        <v>57975</v>
      </c>
      <c r="P361" s="52" t="s">
        <v>860</v>
      </c>
      <c r="Q361" s="52">
        <v>16712</v>
      </c>
      <c r="R361" s="52" t="s">
        <v>2085</v>
      </c>
      <c r="S361" s="52" t="s">
        <v>2208</v>
      </c>
      <c r="T361" s="52" t="s">
        <v>54</v>
      </c>
      <c r="U361" s="170" t="s">
        <v>1896</v>
      </c>
      <c r="V361" s="52" t="s">
        <v>1103</v>
      </c>
      <c r="W361" s="52" t="s">
        <v>342</v>
      </c>
      <c r="X361" s="119" t="s">
        <v>611</v>
      </c>
    </row>
    <row r="362" spans="1:24" ht="18" customHeight="1" x14ac:dyDescent="0.35">
      <c r="A362" t="str">
        <f t="shared" ca="1" si="15"/>
        <v>Marché terminé</v>
      </c>
      <c r="B362" s="578" t="str">
        <f t="shared" si="14"/>
        <v>E</v>
      </c>
      <c r="C362" s="579" t="str" cm="1">
        <f t="array" ref="C362">IF(B362="","",_xlfn.IFS(B362="A","📦 Appro. généraux",B362="H","🛡️ Hygiène &amp; Sécurité",B362="B","🏗️ Bâtiments &amp; Travaux",B362="J","🏗️ Bâtiments &amp; Travaux",B362="R","⚙️ Mécanique &amp; Atelier",B362="N","🧪 Chimie &amp; Biologie",B362="G","🧪 Chimie &amp; Biologie",B362="C","📣 Communication &amp; Culture",B362="D","✈️ Déplacements &amp; Logist.",B362="F","✈️ Déplacements &amp; Logist.",B362="E","📋 Études, Conseils &amp; RH",B362="I","💻 Informatique &amp; Audio.",B362="M","🔬 Instruments scient.",B362="O","🔬 Instruments scient.",B362="P","🔬 Instruments scient.",B362="S","🔬 Instruments scient.",B362="T","🔬 Instruments scient.",B362="U","🔬 Instruments scient.",B362="V","🔬 Instruments scient.",B362="W","🔬 Instruments scient.",B362="K","🐁 Expérimentation",B362="Q","🐁 Expérimentation",B362="L","🏥 Santé &amp; Médical",TRUE,"❓ Inconnu"))</f>
        <v>📋 Études, Conseils &amp; RH</v>
      </c>
      <c r="D362" s="52" t="s">
        <v>777</v>
      </c>
      <c r="E362" s="52" t="s">
        <v>314</v>
      </c>
      <c r="F362" s="52" t="s">
        <v>1030</v>
      </c>
      <c r="G362" s="52" t="s">
        <v>314</v>
      </c>
      <c r="H362" s="52" t="s">
        <v>1030</v>
      </c>
      <c r="I362" s="52" t="s">
        <v>1096</v>
      </c>
      <c r="J362" s="52" t="s">
        <v>855</v>
      </c>
      <c r="K362" s="52" t="s">
        <v>858</v>
      </c>
      <c r="L362" s="118">
        <v>44805</v>
      </c>
      <c r="M362" s="118">
        <v>45535</v>
      </c>
      <c r="N362" s="52">
        <v>4600004141</v>
      </c>
      <c r="O362" s="52">
        <v>40525</v>
      </c>
      <c r="P362" s="52" t="s">
        <v>860</v>
      </c>
      <c r="Q362" s="52">
        <v>16712</v>
      </c>
      <c r="R362" s="52" t="s">
        <v>2085</v>
      </c>
      <c r="S362" s="52" t="s">
        <v>2208</v>
      </c>
      <c r="T362" s="52" t="s">
        <v>54</v>
      </c>
      <c r="U362" s="170" t="s">
        <v>1857</v>
      </c>
      <c r="V362" s="52" t="s">
        <v>1103</v>
      </c>
      <c r="W362" s="52" t="s">
        <v>342</v>
      </c>
      <c r="X362" s="119" t="s">
        <v>611</v>
      </c>
    </row>
    <row r="363" spans="1:24" ht="18" customHeight="1" x14ac:dyDescent="0.35">
      <c r="A363" t="str">
        <f t="shared" ca="1" si="15"/>
        <v>Marché en cours</v>
      </c>
      <c r="B363" s="578" t="str">
        <f t="shared" si="14"/>
        <v>E</v>
      </c>
      <c r="C363" s="579" t="str" cm="1">
        <f t="array" ref="C363">IF(B363="","",_xlfn.IFS(B363="A","📦 Appro. généraux",B363="H","🛡️ Hygiène &amp; Sécurité",B363="B","🏗️ Bâtiments &amp; Travaux",B363="J","🏗️ Bâtiments &amp; Travaux",B363="R","⚙️ Mécanique &amp; Atelier",B363="N","🧪 Chimie &amp; Biologie",B363="G","🧪 Chimie &amp; Biologie",B363="C","📣 Communication &amp; Culture",B363="D","✈️ Déplacements &amp; Logist.",B363="F","✈️ Déplacements &amp; Logist.",B363="E","📋 Études, Conseils &amp; RH",B363="I","💻 Informatique &amp; Audio.",B363="M","🔬 Instruments scient.",B363="O","🔬 Instruments scient.",B363="P","🔬 Instruments scient.",B363="S","🔬 Instruments scient.",B363="T","🔬 Instruments scient.",B363="U","🔬 Instruments scient.",B363="V","🔬 Instruments scient.",B363="W","🔬 Instruments scient.",B363="K","🐁 Expérimentation",B363="Q","🐁 Expérimentation",B363="L","🏥 Santé &amp; Médical",TRUE,"❓ Inconnu"))</f>
        <v>📋 Études, Conseils &amp; RH</v>
      </c>
      <c r="D363" s="52" t="s">
        <v>777</v>
      </c>
      <c r="E363" s="52" t="s">
        <v>315</v>
      </c>
      <c r="F363" s="52" t="s">
        <v>1031</v>
      </c>
      <c r="G363" s="52" t="s">
        <v>315</v>
      </c>
      <c r="H363" s="52" t="s">
        <v>1031</v>
      </c>
      <c r="I363" s="52" t="s">
        <v>853</v>
      </c>
      <c r="J363" s="52" t="s">
        <v>853</v>
      </c>
      <c r="K363" s="52" t="s">
        <v>853</v>
      </c>
      <c r="L363" s="118">
        <v>44893</v>
      </c>
      <c r="M363" s="118">
        <v>47118</v>
      </c>
      <c r="N363" s="52">
        <v>4600004156</v>
      </c>
      <c r="O363" s="52">
        <v>239400</v>
      </c>
      <c r="P363" s="52" t="s">
        <v>860</v>
      </c>
      <c r="Q363" s="52">
        <v>10110</v>
      </c>
      <c r="R363" s="52" t="s">
        <v>2086</v>
      </c>
      <c r="S363" s="52" t="s">
        <v>2180</v>
      </c>
      <c r="T363" s="52" t="s">
        <v>54</v>
      </c>
      <c r="U363" s="170" t="s">
        <v>1897</v>
      </c>
      <c r="V363" s="52" t="s">
        <v>1103</v>
      </c>
      <c r="W363" s="52" t="s">
        <v>343</v>
      </c>
      <c r="X363" s="119" t="s">
        <v>612</v>
      </c>
    </row>
    <row r="364" spans="1:24" ht="18" customHeight="1" x14ac:dyDescent="0.35">
      <c r="A364" t="str">
        <f t="shared" ca="1" si="15"/>
        <v>Marché en cours</v>
      </c>
      <c r="B364" s="578" t="str">
        <f t="shared" si="14"/>
        <v>E</v>
      </c>
      <c r="C364" s="579" t="str" cm="1">
        <f t="array" ref="C364">IF(B364="","",_xlfn.IFS(B364="A","📦 Appro. généraux",B364="H","🛡️ Hygiène &amp; Sécurité",B364="B","🏗️ Bâtiments &amp; Travaux",B364="J","🏗️ Bâtiments &amp; Travaux",B364="R","⚙️ Mécanique &amp; Atelier",B364="N","🧪 Chimie &amp; Biologie",B364="G","🧪 Chimie &amp; Biologie",B364="C","📣 Communication &amp; Culture",B364="D","✈️ Déplacements &amp; Logist.",B364="F","✈️ Déplacements &amp; Logist.",B364="E","📋 Études, Conseils &amp; RH",B364="I","💻 Informatique &amp; Audio.",B364="M","🔬 Instruments scient.",B364="O","🔬 Instruments scient.",B364="P","🔬 Instruments scient.",B364="S","🔬 Instruments scient.",B364="T","🔬 Instruments scient.",B364="U","🔬 Instruments scient.",B364="V","🔬 Instruments scient.",B364="W","🔬 Instruments scient.",B364="K","🐁 Expérimentation",B364="Q","🐁 Expérimentation",B364="L","🏥 Santé &amp; Médical",TRUE,"❓ Inconnu"))</f>
        <v>📋 Études, Conseils &amp; RH</v>
      </c>
      <c r="D364" s="52" t="s">
        <v>777</v>
      </c>
      <c r="E364" s="52" t="s">
        <v>43</v>
      </c>
      <c r="F364" s="52" t="s">
        <v>990</v>
      </c>
      <c r="G364" s="52" t="s">
        <v>43</v>
      </c>
      <c r="H364" s="52" t="s">
        <v>990</v>
      </c>
      <c r="I364" s="52" t="s">
        <v>798</v>
      </c>
      <c r="J364" s="52" t="s">
        <v>2175</v>
      </c>
      <c r="K364" s="52" t="s">
        <v>2175</v>
      </c>
      <c r="L364" s="118">
        <v>44631</v>
      </c>
      <c r="M364" s="118">
        <v>47574</v>
      </c>
      <c r="N364" s="52">
        <v>4600004205</v>
      </c>
      <c r="O364" s="52">
        <v>8620000</v>
      </c>
      <c r="P364" s="52" t="s">
        <v>801</v>
      </c>
      <c r="Q364" s="52">
        <v>1588</v>
      </c>
      <c r="R364" s="52" t="s">
        <v>1927</v>
      </c>
      <c r="S364" s="52" t="s">
        <v>1067</v>
      </c>
      <c r="T364" s="52" t="s">
        <v>54</v>
      </c>
      <c r="U364" s="170" t="s">
        <v>2255</v>
      </c>
      <c r="V364" s="52" t="s">
        <v>1103</v>
      </c>
      <c r="W364" s="52" t="s">
        <v>344</v>
      </c>
      <c r="X364" s="119" t="s">
        <v>613</v>
      </c>
    </row>
    <row r="365" spans="1:24" ht="18" customHeight="1" x14ac:dyDescent="0.35">
      <c r="A365" t="str">
        <f t="shared" ca="1" si="15"/>
        <v>Marché terminé</v>
      </c>
      <c r="B365" s="578" t="str">
        <f t="shared" si="14"/>
        <v>E</v>
      </c>
      <c r="C365" s="579" t="str" cm="1">
        <f t="array" ref="C365">IF(B365="","",_xlfn.IFS(B365="A","📦 Appro. généraux",B365="H","🛡️ Hygiène &amp; Sécurité",B365="B","🏗️ Bâtiments &amp; Travaux",B365="J","🏗️ Bâtiments &amp; Travaux",B365="R","⚙️ Mécanique &amp; Atelier",B365="N","🧪 Chimie &amp; Biologie",B365="G","🧪 Chimie &amp; Biologie",B365="C","📣 Communication &amp; Culture",B365="D","✈️ Déplacements &amp; Logist.",B365="F","✈️ Déplacements &amp; Logist.",B365="E","📋 Études, Conseils &amp; RH",B365="I","💻 Informatique &amp; Audio.",B365="M","🔬 Instruments scient.",B365="O","🔬 Instruments scient.",B365="P","🔬 Instruments scient.",B365="S","🔬 Instruments scient.",B365="T","🔬 Instruments scient.",B365="U","🔬 Instruments scient.",B365="V","🔬 Instruments scient.",B365="W","🔬 Instruments scient.",B365="K","🐁 Expérimentation",B365="Q","🐁 Expérimentation",B365="L","🏥 Santé &amp; Médical",TRUE,"❓ Inconnu"))</f>
        <v>📋 Études, Conseils &amp; RH</v>
      </c>
      <c r="D365" s="52" t="s">
        <v>777</v>
      </c>
      <c r="E365" s="52" t="s">
        <v>316</v>
      </c>
      <c r="F365" s="52" t="s">
        <v>1798</v>
      </c>
      <c r="G365" s="52" t="s">
        <v>316</v>
      </c>
      <c r="H365" s="52" t="s">
        <v>1798</v>
      </c>
      <c r="I365" s="52" t="s">
        <v>1096</v>
      </c>
      <c r="J365" s="52" t="s">
        <v>798</v>
      </c>
      <c r="K365" s="52" t="s">
        <v>799</v>
      </c>
      <c r="L365" s="118">
        <v>45023</v>
      </c>
      <c r="M365" s="118">
        <v>46022</v>
      </c>
      <c r="N365" s="52">
        <v>4600004234</v>
      </c>
      <c r="O365" s="52">
        <v>40000</v>
      </c>
      <c r="P365" s="52" t="s">
        <v>860</v>
      </c>
      <c r="Q365" s="52">
        <v>9321</v>
      </c>
      <c r="R365" s="52" t="s">
        <v>2087</v>
      </c>
      <c r="S365" s="52" t="s">
        <v>765</v>
      </c>
      <c r="T365" s="52" t="s">
        <v>54</v>
      </c>
      <c r="U365" s="169" t="s">
        <v>765</v>
      </c>
      <c r="V365" s="52" t="s">
        <v>1103</v>
      </c>
      <c r="W365" s="52" t="s">
        <v>345</v>
      </c>
      <c r="X365" s="119" t="s">
        <v>614</v>
      </c>
    </row>
    <row r="366" spans="1:24" ht="18" customHeight="1" x14ac:dyDescent="0.35">
      <c r="A366" t="str">
        <f t="shared" ca="1" si="15"/>
        <v>Marché terminé</v>
      </c>
      <c r="B366" s="578" t="str">
        <f t="shared" si="14"/>
        <v>E</v>
      </c>
      <c r="C366" s="579" t="str" cm="1">
        <f t="array" ref="C366">IF(B366="","",_xlfn.IFS(B366="A","📦 Appro. généraux",B366="H","🛡️ Hygiène &amp; Sécurité",B366="B","🏗️ Bâtiments &amp; Travaux",B366="J","🏗️ Bâtiments &amp; Travaux",B366="R","⚙️ Mécanique &amp; Atelier",B366="N","🧪 Chimie &amp; Biologie",B366="G","🧪 Chimie &amp; Biologie",B366="C","📣 Communication &amp; Culture",B366="D","✈️ Déplacements &amp; Logist.",B366="F","✈️ Déplacements &amp; Logist.",B366="E","📋 Études, Conseils &amp; RH",B366="I","💻 Informatique &amp; Audio.",B366="M","🔬 Instruments scient.",B366="O","🔬 Instruments scient.",B366="P","🔬 Instruments scient.",B366="S","🔬 Instruments scient.",B366="T","🔬 Instruments scient.",B366="U","🔬 Instruments scient.",B366="V","🔬 Instruments scient.",B366="W","🔬 Instruments scient.",B366="K","🐁 Expérimentation",B366="Q","🐁 Expérimentation",B366="L","🏥 Santé &amp; Médical",TRUE,"❓ Inconnu"))</f>
        <v>📋 Études, Conseils &amp; RH</v>
      </c>
      <c r="D366" s="52" t="s">
        <v>806</v>
      </c>
      <c r="E366" s="52" t="s">
        <v>317</v>
      </c>
      <c r="F366" s="52" t="s">
        <v>905</v>
      </c>
      <c r="G366" s="52" t="s">
        <v>317</v>
      </c>
      <c r="H366" s="52" t="s">
        <v>905</v>
      </c>
      <c r="I366" s="52" t="s">
        <v>796</v>
      </c>
      <c r="J366" s="52" t="s">
        <v>855</v>
      </c>
      <c r="K366" s="52" t="s">
        <v>858</v>
      </c>
      <c r="L366" s="118">
        <v>45127</v>
      </c>
      <c r="M366" s="118">
        <v>45174</v>
      </c>
      <c r="N366" s="52">
        <v>4600004260</v>
      </c>
      <c r="O366" s="52">
        <v>75945</v>
      </c>
      <c r="P366" s="52" t="s">
        <v>860</v>
      </c>
      <c r="Q366" s="52">
        <v>17867</v>
      </c>
      <c r="R366" s="52" t="s">
        <v>2088</v>
      </c>
      <c r="S366" s="52" t="s">
        <v>748</v>
      </c>
      <c r="T366" s="52" t="s">
        <v>54</v>
      </c>
      <c r="U366" s="170" t="s">
        <v>2238</v>
      </c>
      <c r="V366" s="52" t="s">
        <v>868</v>
      </c>
      <c r="W366" s="52" t="s">
        <v>346</v>
      </c>
      <c r="X366" s="119" t="s">
        <v>615</v>
      </c>
    </row>
    <row r="367" spans="1:24" ht="18" customHeight="1" x14ac:dyDescent="0.35">
      <c r="A367" t="str">
        <f t="shared" ca="1" si="15"/>
        <v>Marché en cours</v>
      </c>
      <c r="B367" s="578" t="str">
        <f t="shared" si="14"/>
        <v>E</v>
      </c>
      <c r="C367" s="579" t="str" cm="1">
        <f t="array" ref="C367">IF(B367="","",_xlfn.IFS(B367="A","📦 Appro. généraux",B367="H","🛡️ Hygiène &amp; Sécurité",B367="B","🏗️ Bâtiments &amp; Travaux",B367="J","🏗️ Bâtiments &amp; Travaux",B367="R","⚙️ Mécanique &amp; Atelier",B367="N","🧪 Chimie &amp; Biologie",B367="G","🧪 Chimie &amp; Biologie",B367="C","📣 Communication &amp; Culture",B367="D","✈️ Déplacements &amp; Logist.",B367="F","✈️ Déplacements &amp; Logist.",B367="E","📋 Études, Conseils &amp; RH",B367="I","💻 Informatique &amp; Audio.",B367="M","🔬 Instruments scient.",B367="O","🔬 Instruments scient.",B367="P","🔬 Instruments scient.",B367="S","🔬 Instruments scient.",B367="T","🔬 Instruments scient.",B367="U","🔬 Instruments scient.",B367="V","🔬 Instruments scient.",B367="W","🔬 Instruments scient.",B367="K","🐁 Expérimentation",B367="Q","🐁 Expérimentation",B367="L","🏥 Santé &amp; Médical",TRUE,"❓ Inconnu"))</f>
        <v>📋 Études, Conseils &amp; RH</v>
      </c>
      <c r="D367" s="52" t="s">
        <v>806</v>
      </c>
      <c r="E367" s="52" t="s">
        <v>318</v>
      </c>
      <c r="F367" s="52" t="s">
        <v>906</v>
      </c>
      <c r="G367" s="52" t="s">
        <v>318</v>
      </c>
      <c r="H367" s="52" t="s">
        <v>906</v>
      </c>
      <c r="I367" s="52" t="s">
        <v>797</v>
      </c>
      <c r="J367" s="52" t="s">
        <v>798</v>
      </c>
      <c r="K367" s="52" t="s">
        <v>799</v>
      </c>
      <c r="L367" s="118">
        <v>45215</v>
      </c>
      <c r="M367" s="118">
        <v>46676</v>
      </c>
      <c r="N367" s="52">
        <v>4600004274</v>
      </c>
      <c r="O367" s="52">
        <v>175000</v>
      </c>
      <c r="P367" s="52" t="s">
        <v>800</v>
      </c>
      <c r="Q367" s="52">
        <v>6953</v>
      </c>
      <c r="R367" s="52" t="s">
        <v>2089</v>
      </c>
      <c r="S367" s="52" t="s">
        <v>770</v>
      </c>
      <c r="T367" s="52" t="s">
        <v>54</v>
      </c>
      <c r="U367" s="187" t="s">
        <v>2530</v>
      </c>
      <c r="V367" s="52" t="s">
        <v>802</v>
      </c>
      <c r="W367" s="52" t="s">
        <v>347</v>
      </c>
      <c r="X367" s="119" t="s">
        <v>616</v>
      </c>
    </row>
    <row r="368" spans="1:24" ht="18" customHeight="1" x14ac:dyDescent="0.35">
      <c r="A368" t="str">
        <f t="shared" ca="1" si="15"/>
        <v>Marché terminé</v>
      </c>
      <c r="B368" s="578" t="str">
        <f t="shared" si="14"/>
        <v>E</v>
      </c>
      <c r="C368" s="579" t="str" cm="1">
        <f t="array" ref="C368">IF(B368="","",_xlfn.IFS(B368="A","📦 Appro. généraux",B368="H","🛡️ Hygiène &amp; Sécurité",B368="B","🏗️ Bâtiments &amp; Travaux",B368="J","🏗️ Bâtiments &amp; Travaux",B368="R","⚙️ Mécanique &amp; Atelier",B368="N","🧪 Chimie &amp; Biologie",B368="G","🧪 Chimie &amp; Biologie",B368="C","📣 Communication &amp; Culture",B368="D","✈️ Déplacements &amp; Logist.",B368="F","✈️ Déplacements &amp; Logist.",B368="E","📋 Études, Conseils &amp; RH",B368="I","💻 Informatique &amp; Audio.",B368="M","🔬 Instruments scient.",B368="O","🔬 Instruments scient.",B368="P","🔬 Instruments scient.",B368="S","🔬 Instruments scient.",B368="T","🔬 Instruments scient.",B368="U","🔬 Instruments scient.",B368="V","🔬 Instruments scient.",B368="W","🔬 Instruments scient.",B368="K","🐁 Expérimentation",B368="Q","🐁 Expérimentation",B368="L","🏥 Santé &amp; Médical",TRUE,"❓ Inconnu"))</f>
        <v>📋 Études, Conseils &amp; RH</v>
      </c>
      <c r="D368" s="52" t="s">
        <v>777</v>
      </c>
      <c r="E368" s="52" t="s">
        <v>319</v>
      </c>
      <c r="F368" s="52" t="s">
        <v>1797</v>
      </c>
      <c r="G368" s="52" t="s">
        <v>319</v>
      </c>
      <c r="H368" s="52" t="s">
        <v>1797</v>
      </c>
      <c r="I368" s="52" t="s">
        <v>1097</v>
      </c>
      <c r="J368" s="52" t="s">
        <v>798</v>
      </c>
      <c r="K368" s="52" t="s">
        <v>799</v>
      </c>
      <c r="L368" s="118">
        <v>45219</v>
      </c>
      <c r="M368" s="118">
        <v>46091</v>
      </c>
      <c r="N368" s="52">
        <v>4600004275</v>
      </c>
      <c r="O368" s="52">
        <v>500000</v>
      </c>
      <c r="P368" s="52" t="s">
        <v>860</v>
      </c>
      <c r="Q368" s="52">
        <v>1588</v>
      </c>
      <c r="R368" s="52" t="s">
        <v>1927</v>
      </c>
      <c r="S368" s="52" t="s">
        <v>1067</v>
      </c>
      <c r="T368" s="52" t="s">
        <v>54</v>
      </c>
      <c r="U368" s="186" t="s">
        <v>2561</v>
      </c>
      <c r="V368" s="52" t="s">
        <v>1103</v>
      </c>
      <c r="W368" s="52" t="s">
        <v>348</v>
      </c>
      <c r="X368" s="119" t="s">
        <v>617</v>
      </c>
    </row>
    <row r="369" spans="1:24" ht="18" customHeight="1" x14ac:dyDescent="0.35">
      <c r="A369" t="str">
        <f t="shared" ca="1" si="15"/>
        <v>Marché terminé</v>
      </c>
      <c r="B369" s="578" t="str">
        <f t="shared" si="14"/>
        <v>E</v>
      </c>
      <c r="C369" s="579" t="str" cm="1">
        <f t="array" ref="C369">IF(B369="","",_xlfn.IFS(B369="A","📦 Appro. généraux",B369="H","🛡️ Hygiène &amp; Sécurité",B369="B","🏗️ Bâtiments &amp; Travaux",B369="J","🏗️ Bâtiments &amp; Travaux",B369="R","⚙️ Mécanique &amp; Atelier",B369="N","🧪 Chimie &amp; Biologie",B369="G","🧪 Chimie &amp; Biologie",B369="C","📣 Communication &amp; Culture",B369="D","✈️ Déplacements &amp; Logist.",B369="F","✈️ Déplacements &amp; Logist.",B369="E","📋 Études, Conseils &amp; RH",B369="I","💻 Informatique &amp; Audio.",B369="M","🔬 Instruments scient.",B369="O","🔬 Instruments scient.",B369="P","🔬 Instruments scient.",B369="S","🔬 Instruments scient.",B369="T","🔬 Instruments scient.",B369="U","🔬 Instruments scient.",B369="V","🔬 Instruments scient.",B369="W","🔬 Instruments scient.",B369="K","🐁 Expérimentation",B369="Q","🐁 Expérimentation",B369="L","🏥 Santé &amp; Médical",TRUE,"❓ Inconnu"))</f>
        <v>📋 Études, Conseils &amp; RH</v>
      </c>
      <c r="D369" s="52" t="s">
        <v>777</v>
      </c>
      <c r="E369" s="52" t="s">
        <v>320</v>
      </c>
      <c r="F369" s="52" t="s">
        <v>1032</v>
      </c>
      <c r="G369" s="52" t="s">
        <v>320</v>
      </c>
      <c r="H369" s="52" t="s">
        <v>1032</v>
      </c>
      <c r="I369" s="52" t="s">
        <v>1096</v>
      </c>
      <c r="J369" s="52" t="s">
        <v>855</v>
      </c>
      <c r="K369" s="52" t="s">
        <v>858</v>
      </c>
      <c r="L369" s="118">
        <v>44870</v>
      </c>
      <c r="M369" s="118">
        <v>45602</v>
      </c>
      <c r="N369" s="52">
        <v>4600004302</v>
      </c>
      <c r="O369" s="52">
        <v>107100</v>
      </c>
      <c r="P369" s="52" t="s">
        <v>860</v>
      </c>
      <c r="Q369" s="52">
        <v>15471</v>
      </c>
      <c r="R369" s="52" t="s">
        <v>2090</v>
      </c>
      <c r="S369" s="52" t="s">
        <v>2180</v>
      </c>
      <c r="T369" s="52" t="s">
        <v>54</v>
      </c>
      <c r="U369" s="170" t="s">
        <v>1898</v>
      </c>
      <c r="V369" s="52" t="s">
        <v>1103</v>
      </c>
      <c r="W369" s="52" t="s">
        <v>348</v>
      </c>
      <c r="X369" s="119" t="s">
        <v>617</v>
      </c>
    </row>
    <row r="370" spans="1:24" ht="18" customHeight="1" x14ac:dyDescent="0.35">
      <c r="A370" t="str">
        <f t="shared" ca="1" si="15"/>
        <v>Marché en cours</v>
      </c>
      <c r="B370" s="578" t="str">
        <f t="shared" si="14"/>
        <v>E</v>
      </c>
      <c r="C370" s="579" t="str" cm="1">
        <f t="array" ref="C370">IF(B370="","",_xlfn.IFS(B370="A","📦 Appro. généraux",B370="H","🛡️ Hygiène &amp; Sécurité",B370="B","🏗️ Bâtiments &amp; Travaux",B370="J","🏗️ Bâtiments &amp; Travaux",B370="R","⚙️ Mécanique &amp; Atelier",B370="N","🧪 Chimie &amp; Biologie",B370="G","🧪 Chimie &amp; Biologie",B370="C","📣 Communication &amp; Culture",B370="D","✈️ Déplacements &amp; Logist.",B370="F","✈️ Déplacements &amp; Logist.",B370="E","📋 Études, Conseils &amp; RH",B370="I","💻 Informatique &amp; Audio.",B370="M","🔬 Instruments scient.",B370="O","🔬 Instruments scient.",B370="P","🔬 Instruments scient.",B370="S","🔬 Instruments scient.",B370="T","🔬 Instruments scient.",B370="U","🔬 Instruments scient.",B370="V","🔬 Instruments scient.",B370="W","🔬 Instruments scient.",B370="K","🐁 Expérimentation",B370="Q","🐁 Expérimentation",B370="L","🏥 Santé &amp; Médical",TRUE,"❓ Inconnu"))</f>
        <v>📋 Études, Conseils &amp; RH</v>
      </c>
      <c r="D370" s="52" t="s">
        <v>806</v>
      </c>
      <c r="E370" s="52" t="s">
        <v>321</v>
      </c>
      <c r="F370" s="52" t="s">
        <v>907</v>
      </c>
      <c r="G370" s="52" t="s">
        <v>321</v>
      </c>
      <c r="H370" s="52" t="s">
        <v>912</v>
      </c>
      <c r="I370" s="52" t="s">
        <v>797</v>
      </c>
      <c r="J370" s="52" t="s">
        <v>798</v>
      </c>
      <c r="K370" s="52" t="s">
        <v>799</v>
      </c>
      <c r="L370" s="118">
        <v>45261</v>
      </c>
      <c r="M370" s="118">
        <v>46721</v>
      </c>
      <c r="N370" s="52">
        <v>4600004307</v>
      </c>
      <c r="O370" s="52">
        <v>160000</v>
      </c>
      <c r="P370" s="52" t="s">
        <v>800</v>
      </c>
      <c r="Q370" s="52">
        <v>18343</v>
      </c>
      <c r="R370" s="52" t="s">
        <v>2091</v>
      </c>
      <c r="S370" s="52" t="s">
        <v>749</v>
      </c>
      <c r="T370" s="52" t="s">
        <v>54</v>
      </c>
      <c r="U370" s="170" t="s">
        <v>2265</v>
      </c>
      <c r="V370" s="52" t="s">
        <v>802</v>
      </c>
      <c r="W370" s="52" t="s">
        <v>349</v>
      </c>
      <c r="X370" s="119" t="s">
        <v>618</v>
      </c>
    </row>
    <row r="371" spans="1:24" ht="18" customHeight="1" x14ac:dyDescent="0.35">
      <c r="A371" t="str">
        <f t="shared" ca="1" si="15"/>
        <v>Marché en cours</v>
      </c>
      <c r="B371" s="578" t="str">
        <f t="shared" si="14"/>
        <v>E</v>
      </c>
      <c r="C371" s="579" t="str" cm="1">
        <f t="array" ref="C371">IF(B371="","",_xlfn.IFS(B371="A","📦 Appro. généraux",B371="H","🛡️ Hygiène &amp; Sécurité",B371="B","🏗️ Bâtiments &amp; Travaux",B371="J","🏗️ Bâtiments &amp; Travaux",B371="R","⚙️ Mécanique &amp; Atelier",B371="N","🧪 Chimie &amp; Biologie",B371="G","🧪 Chimie &amp; Biologie",B371="C","📣 Communication &amp; Culture",B371="D","✈️ Déplacements &amp; Logist.",B371="F","✈️ Déplacements &amp; Logist.",B371="E","📋 Études, Conseils &amp; RH",B371="I","💻 Informatique &amp; Audio.",B371="M","🔬 Instruments scient.",B371="O","🔬 Instruments scient.",B371="P","🔬 Instruments scient.",B371="S","🔬 Instruments scient.",B371="T","🔬 Instruments scient.",B371="U","🔬 Instruments scient.",B371="V","🔬 Instruments scient.",B371="W","🔬 Instruments scient.",B371="K","🐁 Expérimentation",B371="Q","🐁 Expérimentation",B371="L","🏥 Santé &amp; Médical",TRUE,"❓ Inconnu"))</f>
        <v>📋 Études, Conseils &amp; RH</v>
      </c>
      <c r="D371" s="52" t="s">
        <v>806</v>
      </c>
      <c r="E371" s="52" t="s">
        <v>322</v>
      </c>
      <c r="F371" s="52" t="s">
        <v>907</v>
      </c>
      <c r="G371" s="52" t="s">
        <v>322</v>
      </c>
      <c r="H371" s="52" t="s">
        <v>913</v>
      </c>
      <c r="I371" s="52" t="s">
        <v>797</v>
      </c>
      <c r="J371" s="52" t="s">
        <v>798</v>
      </c>
      <c r="K371" s="52" t="s">
        <v>799</v>
      </c>
      <c r="L371" s="118">
        <v>45261</v>
      </c>
      <c r="M371" s="118">
        <v>46721</v>
      </c>
      <c r="N371" s="52">
        <v>4600004308</v>
      </c>
      <c r="O371" s="52">
        <v>80000</v>
      </c>
      <c r="P371" s="52" t="s">
        <v>800</v>
      </c>
      <c r="Q371" s="52">
        <v>18344</v>
      </c>
      <c r="R371" s="52" t="s">
        <v>2092</v>
      </c>
      <c r="S371" s="52" t="s">
        <v>765</v>
      </c>
      <c r="T371" s="52" t="s">
        <v>332</v>
      </c>
      <c r="U371" s="170" t="s">
        <v>2265</v>
      </c>
      <c r="V371" s="52" t="s">
        <v>802</v>
      </c>
      <c r="W371" s="52" t="s">
        <v>334</v>
      </c>
      <c r="X371" s="119" t="s">
        <v>603</v>
      </c>
    </row>
    <row r="372" spans="1:24" ht="18" customHeight="1" x14ac:dyDescent="0.35">
      <c r="A372" t="str">
        <f t="shared" ca="1" si="15"/>
        <v>Marché en cours</v>
      </c>
      <c r="B372" s="578" t="str">
        <f t="shared" si="14"/>
        <v>E</v>
      </c>
      <c r="C372" s="579" t="str" cm="1">
        <f t="array" ref="C372">IF(B372="","",_xlfn.IFS(B372="A","📦 Appro. généraux",B372="H","🛡️ Hygiène &amp; Sécurité",B372="B","🏗️ Bâtiments &amp; Travaux",B372="J","🏗️ Bâtiments &amp; Travaux",B372="R","⚙️ Mécanique &amp; Atelier",B372="N","🧪 Chimie &amp; Biologie",B372="G","🧪 Chimie &amp; Biologie",B372="C","📣 Communication &amp; Culture",B372="D","✈️ Déplacements &amp; Logist.",B372="F","✈️ Déplacements &amp; Logist.",B372="E","📋 Études, Conseils &amp; RH",B372="I","💻 Informatique &amp; Audio.",B372="M","🔬 Instruments scient.",B372="O","🔬 Instruments scient.",B372="P","🔬 Instruments scient.",B372="S","🔬 Instruments scient.",B372="T","🔬 Instruments scient.",B372="U","🔬 Instruments scient.",B372="V","🔬 Instruments scient.",B372="W","🔬 Instruments scient.",B372="K","🐁 Expérimentation",B372="Q","🐁 Expérimentation",B372="L","🏥 Santé &amp; Médical",TRUE,"❓ Inconnu"))</f>
        <v>📋 Études, Conseils &amp; RH</v>
      </c>
      <c r="D372" s="52" t="s">
        <v>777</v>
      </c>
      <c r="E372" s="52" t="s">
        <v>321</v>
      </c>
      <c r="F372" s="52" t="s">
        <v>1033</v>
      </c>
      <c r="G372" s="52" t="s">
        <v>321</v>
      </c>
      <c r="H372" s="52" t="s">
        <v>1033</v>
      </c>
      <c r="I372" s="52" t="s">
        <v>1095</v>
      </c>
      <c r="J372" s="52" t="s">
        <v>2175</v>
      </c>
      <c r="K372" s="52" t="s">
        <v>2175</v>
      </c>
      <c r="L372" s="118">
        <v>45261</v>
      </c>
      <c r="M372" s="118">
        <v>46721</v>
      </c>
      <c r="N372" s="52">
        <v>4600004312</v>
      </c>
      <c r="O372" s="52">
        <v>160002</v>
      </c>
      <c r="P372" s="52" t="s">
        <v>860</v>
      </c>
      <c r="Q372" s="52">
        <v>3156</v>
      </c>
      <c r="R372" s="52" t="s">
        <v>2080</v>
      </c>
      <c r="S372" s="52" t="s">
        <v>747</v>
      </c>
      <c r="T372" s="52" t="s">
        <v>54</v>
      </c>
      <c r="U372" s="170" t="s">
        <v>1873</v>
      </c>
      <c r="V372" s="52" t="s">
        <v>1103</v>
      </c>
      <c r="W372" s="52" t="s">
        <v>350</v>
      </c>
      <c r="X372" s="119" t="s">
        <v>619</v>
      </c>
    </row>
    <row r="373" spans="1:24" ht="18" customHeight="1" x14ac:dyDescent="0.35">
      <c r="A373" t="str">
        <f t="shared" ca="1" si="15"/>
        <v>Marché en cours</v>
      </c>
      <c r="B373" s="578" t="str">
        <f t="shared" si="14"/>
        <v>E</v>
      </c>
      <c r="C373" s="579" t="str" cm="1">
        <f t="array" ref="C373">IF(B373="","",_xlfn.IFS(B373="A","📦 Appro. généraux",B373="H","🛡️ Hygiène &amp; Sécurité",B373="B","🏗️ Bâtiments &amp; Travaux",B373="J","🏗️ Bâtiments &amp; Travaux",B373="R","⚙️ Mécanique &amp; Atelier",B373="N","🧪 Chimie &amp; Biologie",B373="G","🧪 Chimie &amp; Biologie",B373="C","📣 Communication &amp; Culture",B373="D","✈️ Déplacements &amp; Logist.",B373="F","✈️ Déplacements &amp; Logist.",B373="E","📋 Études, Conseils &amp; RH",B373="I","💻 Informatique &amp; Audio.",B373="M","🔬 Instruments scient.",B373="O","🔬 Instruments scient.",B373="P","🔬 Instruments scient.",B373="S","🔬 Instruments scient.",B373="T","🔬 Instruments scient.",B373="U","🔬 Instruments scient.",B373="V","🔬 Instruments scient.",B373="W","🔬 Instruments scient.",B373="K","🐁 Expérimentation",B373="Q","🐁 Expérimentation",B373="L","🏥 Santé &amp; Médical",TRUE,"❓ Inconnu"))</f>
        <v>📋 Études, Conseils &amp; RH</v>
      </c>
      <c r="D373" s="52" t="s">
        <v>806</v>
      </c>
      <c r="E373" s="52" t="s">
        <v>323</v>
      </c>
      <c r="F373" s="52" t="s">
        <v>908</v>
      </c>
      <c r="G373" s="52" t="s">
        <v>323</v>
      </c>
      <c r="H373" s="52" t="s">
        <v>914</v>
      </c>
      <c r="I373" s="52" t="s">
        <v>852</v>
      </c>
      <c r="J373" s="52" t="s">
        <v>798</v>
      </c>
      <c r="K373" s="52" t="s">
        <v>856</v>
      </c>
      <c r="L373" s="118">
        <v>45320</v>
      </c>
      <c r="M373" s="118">
        <v>46780</v>
      </c>
      <c r="N373" s="52">
        <v>4600004319</v>
      </c>
      <c r="O373" s="52">
        <v>150000</v>
      </c>
      <c r="P373" s="52" t="s">
        <v>800</v>
      </c>
      <c r="Q373" s="52">
        <v>9238</v>
      </c>
      <c r="R373" s="52" t="s">
        <v>2093</v>
      </c>
      <c r="S373" s="52" t="s">
        <v>771</v>
      </c>
      <c r="T373" s="52" t="s">
        <v>54</v>
      </c>
      <c r="U373" s="176" t="s">
        <v>1899</v>
      </c>
      <c r="V373" s="52" t="s">
        <v>802</v>
      </c>
      <c r="W373" s="52" t="s">
        <v>351</v>
      </c>
      <c r="X373" s="119" t="s">
        <v>608</v>
      </c>
    </row>
    <row r="374" spans="1:24" ht="18" customHeight="1" x14ac:dyDescent="0.35">
      <c r="A374" t="str">
        <f t="shared" ca="1" si="15"/>
        <v>Marché en cours</v>
      </c>
      <c r="B374" s="578" t="str">
        <f t="shared" si="14"/>
        <v>E</v>
      </c>
      <c r="C374" s="579" t="str" cm="1">
        <f t="array" ref="C374">IF(B374="","",_xlfn.IFS(B374="A","📦 Appro. généraux",B374="H","🛡️ Hygiène &amp; Sécurité",B374="B","🏗️ Bâtiments &amp; Travaux",B374="J","🏗️ Bâtiments &amp; Travaux",B374="R","⚙️ Mécanique &amp; Atelier",B374="N","🧪 Chimie &amp; Biologie",B374="G","🧪 Chimie &amp; Biologie",B374="C","📣 Communication &amp; Culture",B374="D","✈️ Déplacements &amp; Logist.",B374="F","✈️ Déplacements &amp; Logist.",B374="E","📋 Études, Conseils &amp; RH",B374="I","💻 Informatique &amp; Audio.",B374="M","🔬 Instruments scient.",B374="O","🔬 Instruments scient.",B374="P","🔬 Instruments scient.",B374="S","🔬 Instruments scient.",B374="T","🔬 Instruments scient.",B374="U","🔬 Instruments scient.",B374="V","🔬 Instruments scient.",B374="W","🔬 Instruments scient.",B374="K","🐁 Expérimentation",B374="Q","🐁 Expérimentation",B374="L","🏥 Santé &amp; Médical",TRUE,"❓ Inconnu"))</f>
        <v>📋 Études, Conseils &amp; RH</v>
      </c>
      <c r="D374" s="52" t="s">
        <v>806</v>
      </c>
      <c r="E374" s="52" t="s">
        <v>323</v>
      </c>
      <c r="F374" s="52" t="s">
        <v>908</v>
      </c>
      <c r="G374" s="52" t="s">
        <v>323</v>
      </c>
      <c r="H374" s="52" t="s">
        <v>915</v>
      </c>
      <c r="I374" s="52" t="s">
        <v>852</v>
      </c>
      <c r="J374" s="52" t="s">
        <v>855</v>
      </c>
      <c r="K374" s="52" t="s">
        <v>856</v>
      </c>
      <c r="L374" s="118">
        <v>45320</v>
      </c>
      <c r="M374" s="118">
        <v>46780</v>
      </c>
      <c r="N374" s="52">
        <v>4600004320</v>
      </c>
      <c r="O374" s="52">
        <v>30000</v>
      </c>
      <c r="P374" s="52" t="s">
        <v>800</v>
      </c>
      <c r="Q374" s="52">
        <v>9238</v>
      </c>
      <c r="R374" s="52" t="s">
        <v>2093</v>
      </c>
      <c r="S374" s="52" t="s">
        <v>771</v>
      </c>
      <c r="T374" s="52" t="s">
        <v>54</v>
      </c>
      <c r="U374" s="174" t="s">
        <v>1899</v>
      </c>
      <c r="V374" s="52" t="s">
        <v>802</v>
      </c>
      <c r="W374" s="52" t="s">
        <v>339</v>
      </c>
      <c r="X374" s="119" t="s">
        <v>608</v>
      </c>
    </row>
    <row r="375" spans="1:24" ht="18" customHeight="1" x14ac:dyDescent="0.35">
      <c r="A375" t="str">
        <f t="shared" ca="1" si="15"/>
        <v>Marché en cours</v>
      </c>
      <c r="B375" s="578" t="str">
        <f t="shared" si="14"/>
        <v>E</v>
      </c>
      <c r="C375" s="579" t="str" cm="1">
        <f t="array" ref="C375">IF(B375="","",_xlfn.IFS(B375="A","📦 Appro. généraux",B375="H","🛡️ Hygiène &amp; Sécurité",B375="B","🏗️ Bâtiments &amp; Travaux",B375="J","🏗️ Bâtiments &amp; Travaux",B375="R","⚙️ Mécanique &amp; Atelier",B375="N","🧪 Chimie &amp; Biologie",B375="G","🧪 Chimie &amp; Biologie",B375="C","📣 Communication &amp; Culture",B375="D","✈️ Déplacements &amp; Logist.",B375="F","✈️ Déplacements &amp; Logist.",B375="E","📋 Études, Conseils &amp; RH",B375="I","💻 Informatique &amp; Audio.",B375="M","🔬 Instruments scient.",B375="O","🔬 Instruments scient.",B375="P","🔬 Instruments scient.",B375="S","🔬 Instruments scient.",B375="T","🔬 Instruments scient.",B375="U","🔬 Instruments scient.",B375="V","🔬 Instruments scient.",B375="W","🔬 Instruments scient.",B375="K","🐁 Expérimentation",B375="Q","🐁 Expérimentation",B375="L","🏥 Santé &amp; Médical",TRUE,"❓ Inconnu"))</f>
        <v>📋 Études, Conseils &amp; RH</v>
      </c>
      <c r="D375" s="52" t="s">
        <v>806</v>
      </c>
      <c r="E375" s="52" t="s">
        <v>323</v>
      </c>
      <c r="F375" s="52" t="s">
        <v>908</v>
      </c>
      <c r="G375" s="52" t="s">
        <v>323</v>
      </c>
      <c r="H375" s="52" t="s">
        <v>916</v>
      </c>
      <c r="I375" s="52" t="s">
        <v>852</v>
      </c>
      <c r="J375" s="52" t="s">
        <v>798</v>
      </c>
      <c r="K375" s="52" t="s">
        <v>856</v>
      </c>
      <c r="L375" s="118">
        <v>45320</v>
      </c>
      <c r="M375" s="118">
        <v>46780</v>
      </c>
      <c r="N375" s="52">
        <v>4600004321</v>
      </c>
      <c r="O375" s="52">
        <v>30000</v>
      </c>
      <c r="P375" s="52" t="s">
        <v>800</v>
      </c>
      <c r="Q375" s="52">
        <v>9238</v>
      </c>
      <c r="R375" s="52" t="s">
        <v>2093</v>
      </c>
      <c r="S375" s="52" t="s">
        <v>771</v>
      </c>
      <c r="T375" s="52" t="s">
        <v>54</v>
      </c>
      <c r="U375" s="174" t="s">
        <v>1845</v>
      </c>
      <c r="V375" s="52" t="s">
        <v>802</v>
      </c>
      <c r="W375" s="52" t="s">
        <v>339</v>
      </c>
      <c r="X375" s="119" t="s">
        <v>608</v>
      </c>
    </row>
    <row r="376" spans="1:24" ht="18" customHeight="1" x14ac:dyDescent="0.35">
      <c r="A376" t="str">
        <f t="shared" ca="1" si="15"/>
        <v>Marché en cours</v>
      </c>
      <c r="B376" s="578" t="str">
        <f t="shared" si="14"/>
        <v>E</v>
      </c>
      <c r="C376" s="579" t="str" cm="1">
        <f t="array" ref="C376">IF(B376="","",_xlfn.IFS(B376="A","📦 Appro. généraux",B376="H","🛡️ Hygiène &amp; Sécurité",B376="B","🏗️ Bâtiments &amp; Travaux",B376="J","🏗️ Bâtiments &amp; Travaux",B376="R","⚙️ Mécanique &amp; Atelier",B376="N","🧪 Chimie &amp; Biologie",B376="G","🧪 Chimie &amp; Biologie",B376="C","📣 Communication &amp; Culture",B376="D","✈️ Déplacements &amp; Logist.",B376="F","✈️ Déplacements &amp; Logist.",B376="E","📋 Études, Conseils &amp; RH",B376="I","💻 Informatique &amp; Audio.",B376="M","🔬 Instruments scient.",B376="O","🔬 Instruments scient.",B376="P","🔬 Instruments scient.",B376="S","🔬 Instruments scient.",B376="T","🔬 Instruments scient.",B376="U","🔬 Instruments scient.",B376="V","🔬 Instruments scient.",B376="W","🔬 Instruments scient.",B376="K","🐁 Expérimentation",B376="Q","🐁 Expérimentation",B376="L","🏥 Santé &amp; Médical",TRUE,"❓ Inconnu"))</f>
        <v>📋 Études, Conseils &amp; RH</v>
      </c>
      <c r="D376" s="52" t="s">
        <v>806</v>
      </c>
      <c r="E376" s="52" t="s">
        <v>324</v>
      </c>
      <c r="F376" s="52" t="s">
        <v>909</v>
      </c>
      <c r="G376" s="52" t="s">
        <v>324</v>
      </c>
      <c r="H376" s="52" t="s">
        <v>909</v>
      </c>
      <c r="I376" s="52" t="s">
        <v>796</v>
      </c>
      <c r="J376" s="52" t="s">
        <v>855</v>
      </c>
      <c r="K376" s="52" t="s">
        <v>857</v>
      </c>
      <c r="L376" s="118">
        <v>45475</v>
      </c>
      <c r="M376" s="118">
        <v>46540</v>
      </c>
      <c r="N376" s="52">
        <v>4600004324</v>
      </c>
      <c r="O376" s="52">
        <v>90000</v>
      </c>
      <c r="P376" s="52" t="s">
        <v>860</v>
      </c>
      <c r="Q376" s="52">
        <v>18462</v>
      </c>
      <c r="R376" s="52" t="s">
        <v>2094</v>
      </c>
      <c r="S376" s="52" t="s">
        <v>750</v>
      </c>
      <c r="T376" s="52" t="s">
        <v>54</v>
      </c>
      <c r="U376" s="169" t="s">
        <v>1899</v>
      </c>
      <c r="V376" s="52" t="s">
        <v>920</v>
      </c>
      <c r="W376" s="52" t="s">
        <v>352</v>
      </c>
      <c r="X376" s="119" t="s">
        <v>620</v>
      </c>
    </row>
    <row r="377" spans="1:24" ht="18" customHeight="1" x14ac:dyDescent="0.35">
      <c r="A377" t="str">
        <f t="shared" ca="1" si="15"/>
        <v>Marché en cours</v>
      </c>
      <c r="B377" s="578" t="str">
        <f t="shared" si="14"/>
        <v>E</v>
      </c>
      <c r="C377" s="579" t="str" cm="1">
        <f t="array" ref="C377">IF(B377="","",_xlfn.IFS(B377="A","📦 Appro. généraux",B377="H","🛡️ Hygiène &amp; Sécurité",B377="B","🏗️ Bâtiments &amp; Travaux",B377="J","🏗️ Bâtiments &amp; Travaux",B377="R","⚙️ Mécanique &amp; Atelier",B377="N","🧪 Chimie &amp; Biologie",B377="G","🧪 Chimie &amp; Biologie",B377="C","📣 Communication &amp; Culture",B377="D","✈️ Déplacements &amp; Logist.",B377="F","✈️ Déplacements &amp; Logist.",B377="E","📋 Études, Conseils &amp; RH",B377="I","💻 Informatique &amp; Audio.",B377="M","🔬 Instruments scient.",B377="O","🔬 Instruments scient.",B377="P","🔬 Instruments scient.",B377="S","🔬 Instruments scient.",B377="T","🔬 Instruments scient.",B377="U","🔬 Instruments scient.",B377="V","🔬 Instruments scient.",B377="W","🔬 Instruments scient.",B377="K","🐁 Expérimentation",B377="Q","🐁 Expérimentation",B377="L","🏥 Santé &amp; Médical",TRUE,"❓ Inconnu"))</f>
        <v>📋 Études, Conseils &amp; RH</v>
      </c>
      <c r="D377" s="52" t="s">
        <v>777</v>
      </c>
      <c r="E377" s="52" t="s">
        <v>325</v>
      </c>
      <c r="F377" s="52" t="s">
        <v>1795</v>
      </c>
      <c r="G377" s="52" t="s">
        <v>325</v>
      </c>
      <c r="H377" s="52" t="s">
        <v>1795</v>
      </c>
      <c r="I377" s="52" t="s">
        <v>1096</v>
      </c>
      <c r="J377" s="52" t="s">
        <v>798</v>
      </c>
      <c r="K377" s="52" t="s">
        <v>2175</v>
      </c>
      <c r="L377" s="118">
        <v>45292</v>
      </c>
      <c r="M377" s="118">
        <v>47118</v>
      </c>
      <c r="N377" s="52">
        <v>4600004334</v>
      </c>
      <c r="O377" s="52" t="s">
        <v>1241</v>
      </c>
      <c r="P377" s="52" t="s">
        <v>860</v>
      </c>
      <c r="Q377" s="52">
        <v>18766</v>
      </c>
      <c r="R377" s="52" t="s">
        <v>2095</v>
      </c>
      <c r="S377" s="52" t="s">
        <v>2199</v>
      </c>
      <c r="T377" s="52" t="s">
        <v>54</v>
      </c>
      <c r="U377" s="187" t="s">
        <v>2557</v>
      </c>
      <c r="V377" s="52" t="s">
        <v>1103</v>
      </c>
      <c r="W377" s="52" t="s">
        <v>353</v>
      </c>
      <c r="X377" s="119" t="s">
        <v>621</v>
      </c>
    </row>
    <row r="378" spans="1:24" ht="18" customHeight="1" x14ac:dyDescent="0.35">
      <c r="A378" t="str">
        <f t="shared" ca="1" si="15"/>
        <v>Marché terminé</v>
      </c>
      <c r="B378" s="578" t="str">
        <f t="shared" si="14"/>
        <v>E</v>
      </c>
      <c r="C378" s="579" t="str" cm="1">
        <f t="array" ref="C378">IF(B378="","",_xlfn.IFS(B378="A","📦 Appro. généraux",B378="H","🛡️ Hygiène &amp; Sécurité",B378="B","🏗️ Bâtiments &amp; Travaux",B378="J","🏗️ Bâtiments &amp; Travaux",B378="R","⚙️ Mécanique &amp; Atelier",B378="N","🧪 Chimie &amp; Biologie",B378="G","🧪 Chimie &amp; Biologie",B378="C","📣 Communication &amp; Culture",B378="D","✈️ Déplacements &amp; Logist.",B378="F","✈️ Déplacements &amp; Logist.",B378="E","📋 Études, Conseils &amp; RH",B378="I","💻 Informatique &amp; Audio.",B378="M","🔬 Instruments scient.",B378="O","🔬 Instruments scient.",B378="P","🔬 Instruments scient.",B378="S","🔬 Instruments scient.",B378="T","🔬 Instruments scient.",B378="U","🔬 Instruments scient.",B378="V","🔬 Instruments scient.",B378="W","🔬 Instruments scient.",B378="K","🐁 Expérimentation",B378="Q","🐁 Expérimentation",B378="L","🏥 Santé &amp; Médical",TRUE,"❓ Inconnu"))</f>
        <v>📋 Études, Conseils &amp; RH</v>
      </c>
      <c r="D378" s="52" t="s">
        <v>777</v>
      </c>
      <c r="E378" s="52" t="s">
        <v>326</v>
      </c>
      <c r="F378" s="52" t="s">
        <v>1796</v>
      </c>
      <c r="G378" s="52" t="s">
        <v>326</v>
      </c>
      <c r="H378" s="52" t="s">
        <v>1796</v>
      </c>
      <c r="I378" s="52" t="s">
        <v>1102</v>
      </c>
      <c r="J378" s="52" t="s">
        <v>798</v>
      </c>
      <c r="K378" s="52" t="s">
        <v>2175</v>
      </c>
      <c r="L378" s="118">
        <v>45443</v>
      </c>
      <c r="M378" s="118">
        <v>46172</v>
      </c>
      <c r="N378" s="52">
        <v>4600004339</v>
      </c>
      <c r="O378" s="52">
        <v>100000</v>
      </c>
      <c r="P378" s="52" t="s">
        <v>800</v>
      </c>
      <c r="Q378" s="52">
        <v>10303</v>
      </c>
      <c r="R378" s="52" t="s">
        <v>2096</v>
      </c>
      <c r="S378" s="52" t="s">
        <v>2204</v>
      </c>
      <c r="T378" s="52" t="s">
        <v>54</v>
      </c>
      <c r="U378" s="187" t="s">
        <v>2558</v>
      </c>
      <c r="V378" s="52" t="s">
        <v>1103</v>
      </c>
      <c r="W378" s="52" t="s">
        <v>354</v>
      </c>
      <c r="X378" s="119" t="s">
        <v>610</v>
      </c>
    </row>
    <row r="379" spans="1:24" ht="18" customHeight="1" x14ac:dyDescent="0.35">
      <c r="A379" t="str">
        <f t="shared" ca="1" si="15"/>
        <v>Marché en cours</v>
      </c>
      <c r="B379" s="578" t="str">
        <f t="shared" si="14"/>
        <v>E</v>
      </c>
      <c r="C379" s="579" t="str" cm="1">
        <f t="array" ref="C379">IF(B379="","",_xlfn.IFS(B379="A","📦 Appro. généraux",B379="H","🛡️ Hygiène &amp; Sécurité",B379="B","🏗️ Bâtiments &amp; Travaux",B379="J","🏗️ Bâtiments &amp; Travaux",B379="R","⚙️ Mécanique &amp; Atelier",B379="N","🧪 Chimie &amp; Biologie",B379="G","🧪 Chimie &amp; Biologie",B379="C","📣 Communication &amp; Culture",B379="D","✈️ Déplacements &amp; Logist.",B379="F","✈️ Déplacements &amp; Logist.",B379="E","📋 Études, Conseils &amp; RH",B379="I","💻 Informatique &amp; Audio.",B379="M","🔬 Instruments scient.",B379="O","🔬 Instruments scient.",B379="P","🔬 Instruments scient.",B379="S","🔬 Instruments scient.",B379="T","🔬 Instruments scient.",B379="U","🔬 Instruments scient.",B379="V","🔬 Instruments scient.",B379="W","🔬 Instruments scient.",B379="K","🐁 Expérimentation",B379="Q","🐁 Expérimentation",B379="L","🏥 Santé &amp; Médical",TRUE,"❓ Inconnu"))</f>
        <v>📋 Études, Conseils &amp; RH</v>
      </c>
      <c r="D379" s="52" t="s">
        <v>777</v>
      </c>
      <c r="E379" s="52" t="s">
        <v>327</v>
      </c>
      <c r="F379" s="52" t="s">
        <v>910</v>
      </c>
      <c r="G379" s="52" t="s">
        <v>327</v>
      </c>
      <c r="H379" s="52" t="s">
        <v>910</v>
      </c>
      <c r="I379" s="52" t="s">
        <v>796</v>
      </c>
      <c r="J379" s="52" t="s">
        <v>798</v>
      </c>
      <c r="K379" s="52" t="s">
        <v>799</v>
      </c>
      <c r="L379" s="118">
        <v>45448</v>
      </c>
      <c r="M379" s="118">
        <v>46542</v>
      </c>
      <c r="N379" s="52">
        <v>4600004340</v>
      </c>
      <c r="O379" s="52">
        <v>120000</v>
      </c>
      <c r="P379" s="52" t="s">
        <v>800</v>
      </c>
      <c r="Q379" s="52">
        <v>18032</v>
      </c>
      <c r="R379" s="52" t="s">
        <v>2097</v>
      </c>
      <c r="S379" s="52" t="s">
        <v>751</v>
      </c>
      <c r="T379" s="52" t="s">
        <v>333</v>
      </c>
      <c r="U379" s="173" t="s">
        <v>1890</v>
      </c>
      <c r="V379" s="52" t="s">
        <v>921</v>
      </c>
      <c r="W379" s="52" t="s">
        <v>348</v>
      </c>
      <c r="X379" s="119" t="s">
        <v>617</v>
      </c>
    </row>
    <row r="380" spans="1:24" ht="18" customHeight="1" x14ac:dyDescent="0.35">
      <c r="A380" t="str">
        <f t="shared" ca="1" si="15"/>
        <v>Marché en cours</v>
      </c>
      <c r="B380" s="578" t="str">
        <f t="shared" si="14"/>
        <v>E</v>
      </c>
      <c r="C380" s="579" t="str" cm="1">
        <f t="array" ref="C380">IF(B380="","",_xlfn.IFS(B380="A","📦 Appro. généraux",B380="H","🛡️ Hygiène &amp; Sécurité",B380="B","🏗️ Bâtiments &amp; Travaux",B380="J","🏗️ Bâtiments &amp; Travaux",B380="R","⚙️ Mécanique &amp; Atelier",B380="N","🧪 Chimie &amp; Biologie",B380="G","🧪 Chimie &amp; Biologie",B380="C","📣 Communication &amp; Culture",B380="D","✈️ Déplacements &amp; Logist.",B380="F","✈️ Déplacements &amp; Logist.",B380="E","📋 Études, Conseils &amp; RH",B380="I","💻 Informatique &amp; Audio.",B380="M","🔬 Instruments scient.",B380="O","🔬 Instruments scient.",B380="P","🔬 Instruments scient.",B380="S","🔬 Instruments scient.",B380="T","🔬 Instruments scient.",B380="U","🔬 Instruments scient.",B380="V","🔬 Instruments scient.",B380="W","🔬 Instruments scient.",B380="K","🐁 Expérimentation",B380="Q","🐁 Expérimentation",B380="L","🏥 Santé &amp; Médical",TRUE,"❓ Inconnu"))</f>
        <v>📋 Études, Conseils &amp; RH</v>
      </c>
      <c r="D380" s="52" t="s">
        <v>777</v>
      </c>
      <c r="E380" s="52" t="s">
        <v>328</v>
      </c>
      <c r="F380" s="52" t="s">
        <v>1034</v>
      </c>
      <c r="G380" s="52" t="s">
        <v>328</v>
      </c>
      <c r="H380" s="52" t="s">
        <v>1034</v>
      </c>
      <c r="I380" s="52" t="s">
        <v>1102</v>
      </c>
      <c r="J380" s="52" t="s">
        <v>855</v>
      </c>
      <c r="K380" s="52" t="s">
        <v>858</v>
      </c>
      <c r="L380" s="118">
        <v>45489</v>
      </c>
      <c r="M380" s="118">
        <v>46583</v>
      </c>
      <c r="N380" s="52">
        <v>4600004399</v>
      </c>
      <c r="O380" s="52">
        <v>23921.72</v>
      </c>
      <c r="P380" s="52" t="s">
        <v>801</v>
      </c>
      <c r="Q380" s="52">
        <v>940</v>
      </c>
      <c r="R380" s="52" t="s">
        <v>2098</v>
      </c>
      <c r="S380" s="52" t="s">
        <v>765</v>
      </c>
      <c r="T380" s="52" t="s">
        <v>54</v>
      </c>
      <c r="U380" s="173" t="s">
        <v>1900</v>
      </c>
      <c r="V380" s="52" t="s">
        <v>1103</v>
      </c>
      <c r="W380" s="52" t="s">
        <v>335</v>
      </c>
      <c r="X380" s="119" t="s">
        <v>604</v>
      </c>
    </row>
    <row r="381" spans="1:24" ht="18" customHeight="1" x14ac:dyDescent="0.35">
      <c r="A381" t="str">
        <f t="shared" ca="1" si="15"/>
        <v>Marché en cours</v>
      </c>
      <c r="B381" s="578" t="str">
        <f t="shared" si="14"/>
        <v>E</v>
      </c>
      <c r="C381" s="579" t="str" cm="1">
        <f t="array" ref="C381">IF(B381="","",_xlfn.IFS(B381="A","📦 Appro. généraux",B381="H","🛡️ Hygiène &amp; Sécurité",B381="B","🏗️ Bâtiments &amp; Travaux",B381="J","🏗️ Bâtiments &amp; Travaux",B381="R","⚙️ Mécanique &amp; Atelier",B381="N","🧪 Chimie &amp; Biologie",B381="G","🧪 Chimie &amp; Biologie",B381="C","📣 Communication &amp; Culture",B381="D","✈️ Déplacements &amp; Logist.",B381="F","✈️ Déplacements &amp; Logist.",B381="E","📋 Études, Conseils &amp; RH",B381="I","💻 Informatique &amp; Audio.",B381="M","🔬 Instruments scient.",B381="O","🔬 Instruments scient.",B381="P","🔬 Instruments scient.",B381="S","🔬 Instruments scient.",B381="T","🔬 Instruments scient.",B381="U","🔬 Instruments scient.",B381="V","🔬 Instruments scient.",B381="W","🔬 Instruments scient.",B381="K","🐁 Expérimentation",B381="Q","🐁 Expérimentation",B381="L","🏥 Santé &amp; Médical",TRUE,"❓ Inconnu"))</f>
        <v>📋 Études, Conseils &amp; RH</v>
      </c>
      <c r="D381" s="52" t="s">
        <v>777</v>
      </c>
      <c r="E381" s="52" t="s">
        <v>329</v>
      </c>
      <c r="F381" s="52" t="s">
        <v>911</v>
      </c>
      <c r="G381" s="52" t="s">
        <v>329</v>
      </c>
      <c r="H381" s="52" t="s">
        <v>917</v>
      </c>
      <c r="I381" s="52" t="s">
        <v>797</v>
      </c>
      <c r="J381" s="52" t="s">
        <v>855</v>
      </c>
      <c r="K381" s="52" t="s">
        <v>858</v>
      </c>
      <c r="L381" s="118">
        <v>45658</v>
      </c>
      <c r="M381" s="118">
        <v>47468</v>
      </c>
      <c r="N381" s="52">
        <v>4600004417</v>
      </c>
      <c r="O381" s="52" t="s">
        <v>1792</v>
      </c>
      <c r="P381" s="52" t="s">
        <v>800</v>
      </c>
      <c r="Q381" s="52">
        <v>732</v>
      </c>
      <c r="R381" s="52" t="s">
        <v>2082</v>
      </c>
      <c r="S381" s="52" t="s">
        <v>769</v>
      </c>
      <c r="T381" s="52" t="s">
        <v>54</v>
      </c>
      <c r="U381" s="177" t="s">
        <v>2239</v>
      </c>
      <c r="V381" s="52" t="s">
        <v>922</v>
      </c>
      <c r="W381" s="52" t="s">
        <v>337</v>
      </c>
      <c r="X381" s="119" t="s">
        <v>606</v>
      </c>
    </row>
    <row r="382" spans="1:24" ht="18" customHeight="1" x14ac:dyDescent="0.35">
      <c r="A382" t="str">
        <f t="shared" ref="A382" ca="1" si="16">IF(M382="","",IF(M382&lt;TODAY(),"Marché terminé","Marché en cours"))</f>
        <v>Marché en cours</v>
      </c>
      <c r="B382" s="578" t="str">
        <f t="shared" si="14"/>
        <v>E</v>
      </c>
      <c r="C382" s="579" t="str" cm="1">
        <f t="array" ref="C382">IF(B382="","",_xlfn.IFS(B382="A","📦 Appro. généraux",B382="H","🛡️ Hygiène &amp; Sécurité",B382="B","🏗️ Bâtiments &amp; Travaux",B382="J","🏗️ Bâtiments &amp; Travaux",B382="R","⚙️ Mécanique &amp; Atelier",B382="N","🧪 Chimie &amp; Biologie",B382="G","🧪 Chimie &amp; Biologie",B382="C","📣 Communication &amp; Culture",B382="D","✈️ Déplacements &amp; Logist.",B382="F","✈️ Déplacements &amp; Logist.",B382="E","📋 Études, Conseils &amp; RH",B382="I","💻 Informatique &amp; Audio.",B382="M","🔬 Instruments scient.",B382="O","🔬 Instruments scient.",B382="P","🔬 Instruments scient.",B382="S","🔬 Instruments scient.",B382="T","🔬 Instruments scient.",B382="U","🔬 Instruments scient.",B382="V","🔬 Instruments scient.",B382="W","🔬 Instruments scient.",B382="K","🐁 Expérimentation",B382="Q","🐁 Expérimentation",B382="L","🏥 Santé &amp; Médical",TRUE,"❓ Inconnu"))</f>
        <v>📋 Études, Conseils &amp; RH</v>
      </c>
      <c r="D382" s="52" t="s">
        <v>777</v>
      </c>
      <c r="E382" s="52" t="s">
        <v>765</v>
      </c>
      <c r="F382" s="52" t="s">
        <v>911</v>
      </c>
      <c r="G382" s="52" t="s">
        <v>329</v>
      </c>
      <c r="H382" s="52" t="s">
        <v>918</v>
      </c>
      <c r="I382" s="52" t="s">
        <v>797</v>
      </c>
      <c r="J382" s="52" t="s">
        <v>855</v>
      </c>
      <c r="K382" s="52" t="s">
        <v>858</v>
      </c>
      <c r="L382" s="118">
        <v>45658</v>
      </c>
      <c r="M382" s="118">
        <v>47468</v>
      </c>
      <c r="N382" s="52">
        <v>4600004418</v>
      </c>
      <c r="O382" s="52" t="s">
        <v>1793</v>
      </c>
      <c r="P382" s="52" t="s">
        <v>800</v>
      </c>
      <c r="Q382" s="52">
        <v>732</v>
      </c>
      <c r="R382" s="52" t="s">
        <v>2082</v>
      </c>
      <c r="S382" s="52" t="s">
        <v>769</v>
      </c>
      <c r="T382" s="52" t="s">
        <v>54</v>
      </c>
      <c r="U382" s="174" t="s">
        <v>329</v>
      </c>
      <c r="V382" s="52" t="s">
        <v>922</v>
      </c>
      <c r="W382" s="52" t="s">
        <v>336</v>
      </c>
      <c r="X382" s="119" t="s">
        <v>605</v>
      </c>
    </row>
    <row r="383" spans="1:24" ht="18" customHeight="1" x14ac:dyDescent="0.35">
      <c r="A383" t="str">
        <f t="shared" ref="A383:A414" ca="1" si="17">IF(M383&lt;TODAY(),"Marché terminé","Marché en cours")</f>
        <v>Marché en cours</v>
      </c>
      <c r="B383" s="578" t="str">
        <f t="shared" si="14"/>
        <v>E</v>
      </c>
      <c r="C383" s="579" t="str" cm="1">
        <f t="array" ref="C383">IF(B383="","",_xlfn.IFS(B383="A","📦 Appro. généraux",B383="H","🛡️ Hygiène &amp; Sécurité",B383="B","🏗️ Bâtiments &amp; Travaux",B383="J","🏗️ Bâtiments &amp; Travaux",B383="R","⚙️ Mécanique &amp; Atelier",B383="N","🧪 Chimie &amp; Biologie",B383="G","🧪 Chimie &amp; Biologie",B383="C","📣 Communication &amp; Culture",B383="D","✈️ Déplacements &amp; Logist.",B383="F","✈️ Déplacements &amp; Logist.",B383="E","📋 Études, Conseils &amp; RH",B383="I","💻 Informatique &amp; Audio.",B383="M","🔬 Instruments scient.",B383="O","🔬 Instruments scient.",B383="P","🔬 Instruments scient.",B383="S","🔬 Instruments scient.",B383="T","🔬 Instruments scient.",B383="U","🔬 Instruments scient.",B383="V","🔬 Instruments scient.",B383="W","🔬 Instruments scient.",B383="K","🐁 Expérimentation",B383="Q","🐁 Expérimentation",B383="L","🏥 Santé &amp; Médical",TRUE,"❓ Inconnu"))</f>
        <v>📋 Études, Conseils &amp; RH</v>
      </c>
      <c r="D383" s="52" t="s">
        <v>777</v>
      </c>
      <c r="E383" s="52" t="s">
        <v>329</v>
      </c>
      <c r="F383" s="52" t="s">
        <v>911</v>
      </c>
      <c r="G383" s="52" t="s">
        <v>329</v>
      </c>
      <c r="H383" s="52" t="s">
        <v>919</v>
      </c>
      <c r="I383" s="52" t="s">
        <v>797</v>
      </c>
      <c r="J383" s="52" t="s">
        <v>855</v>
      </c>
      <c r="K383" s="52" t="s">
        <v>858</v>
      </c>
      <c r="L383" s="118">
        <v>45658</v>
      </c>
      <c r="M383" s="118">
        <v>47468</v>
      </c>
      <c r="N383" s="52">
        <v>4600004419</v>
      </c>
      <c r="O383" s="52" t="s">
        <v>1794</v>
      </c>
      <c r="P383" s="52" t="s">
        <v>800</v>
      </c>
      <c r="Q383" s="52">
        <v>19566</v>
      </c>
      <c r="R383" s="52" t="s">
        <v>2099</v>
      </c>
      <c r="S383" s="52" t="s">
        <v>752</v>
      </c>
      <c r="T383" s="52" t="s">
        <v>54</v>
      </c>
      <c r="U383" s="177" t="s">
        <v>2239</v>
      </c>
      <c r="V383" s="52" t="s">
        <v>922</v>
      </c>
      <c r="W383" s="52" t="s">
        <v>355</v>
      </c>
      <c r="X383" s="119" t="s">
        <v>622</v>
      </c>
    </row>
    <row r="384" spans="1:24" ht="18" customHeight="1" x14ac:dyDescent="0.35">
      <c r="A384" t="str">
        <f t="shared" ref="A384" ca="1" si="18">IF(M384&lt;TODAY(),"Marché terminé","Marché en cours")</f>
        <v>Marché en cours</v>
      </c>
      <c r="B384" s="578" t="str">
        <f t="shared" ref="B384" si="19">LEFT(W384,1)</f>
        <v>E</v>
      </c>
      <c r="C384" s="579" t="str" cm="1">
        <f t="array" ref="C384">IF(B384="","",_xlfn.IFS(B384="A","📦 Appro. généraux",B384="H","🛡️ Hygiène &amp; Sécurité",B384="B","🏗️ Bâtiments &amp; Travaux",B384="J","🏗️ Bâtiments &amp; Travaux",B384="R","⚙️ Mécanique &amp; Atelier",B384="N","🧪 Chimie &amp; Biologie",B384="G","🧪 Chimie &amp; Biologie",B384="C","📣 Communication &amp; Culture",B384="D","✈️ Déplacements &amp; Logist.",B384="F","✈️ Déplacements &amp; Logist.",B384="E","📋 Études, Conseils &amp; RH",B384="I","💻 Informatique &amp; Audio.",B384="M","🔬 Instruments scient.",B384="O","🔬 Instruments scient.",B384="P","🔬 Instruments scient.",B384="S","🔬 Instruments scient.",B384="T","🔬 Instruments scient.",B384="U","🔬 Instruments scient.",B384="V","🔬 Instruments scient.",B384="W","🔬 Instruments scient.",B384="K","🐁 Expérimentation",B384="Q","🐁 Expérimentation",B384="L","🏥 Santé &amp; Médical",TRUE,"❓ Inconnu"))</f>
        <v>📋 Études, Conseils &amp; RH</v>
      </c>
      <c r="D384" s="52" t="s">
        <v>777</v>
      </c>
      <c r="E384" s="52" t="s">
        <v>330</v>
      </c>
      <c r="F384" s="52" t="s">
        <v>1791</v>
      </c>
      <c r="G384" s="52" t="s">
        <v>330</v>
      </c>
      <c r="H384" s="52" t="s">
        <v>1791</v>
      </c>
      <c r="I384" s="52" t="s">
        <v>1095</v>
      </c>
      <c r="J384" s="52" t="s">
        <v>855</v>
      </c>
      <c r="K384" s="52" t="s">
        <v>2175</v>
      </c>
      <c r="L384" s="118">
        <v>45981</v>
      </c>
      <c r="M384" s="118">
        <v>47603</v>
      </c>
      <c r="N384" s="52">
        <v>4600004529</v>
      </c>
      <c r="O384" s="52">
        <v>208200</v>
      </c>
      <c r="P384" s="52" t="s">
        <v>860</v>
      </c>
      <c r="Q384" s="52">
        <v>20589</v>
      </c>
      <c r="R384" s="52" t="s">
        <v>2100</v>
      </c>
      <c r="S384" s="52" t="s">
        <v>765</v>
      </c>
      <c r="T384" s="52" t="s">
        <v>54</v>
      </c>
      <c r="U384" s="189" t="s">
        <v>2531</v>
      </c>
      <c r="V384" s="52" t="s">
        <v>1103</v>
      </c>
      <c r="W384" s="52" t="s">
        <v>348</v>
      </c>
      <c r="X384" s="119" t="s">
        <v>617</v>
      </c>
    </row>
    <row r="385" spans="1:24" ht="18" customHeight="1" x14ac:dyDescent="0.35">
      <c r="A385" t="str">
        <f t="shared" ca="1" si="17"/>
        <v>Marché en cours</v>
      </c>
      <c r="B385" s="578" t="str">
        <f t="shared" si="14"/>
        <v>E</v>
      </c>
      <c r="C385" s="579" t="str" cm="1">
        <f t="array" ref="C385">IF(B385="","",_xlfn.IFS(B385="A","📦 Appro. généraux",B385="H","🛡️ Hygiène &amp; Sécurité",B385="B","🏗️ Bâtiments &amp; Travaux",B385="J","🏗️ Bâtiments &amp; Travaux",B385="R","⚙️ Mécanique &amp; Atelier",B385="N","🧪 Chimie &amp; Biologie",B385="G","🧪 Chimie &amp; Biologie",B385="C","📣 Communication &amp; Culture",B385="D","✈️ Déplacements &amp; Logist.",B385="F","✈️ Déplacements &amp; Logist.",B385="E","📋 Études, Conseils &amp; RH",B385="I","💻 Informatique &amp; Audio.",B385="M","🔬 Instruments scient.",B385="O","🔬 Instruments scient.",B385="P","🔬 Instruments scient.",B385="S","🔬 Instruments scient.",B385="T","🔬 Instruments scient.",B385="U","🔬 Instruments scient.",B385="V","🔬 Instruments scient.",B385="W","🔬 Instruments scient.",B385="K","🐁 Expérimentation",B385="Q","🐁 Expérimentation",B385="L","🏥 Santé &amp; Médical",TRUE,"❓ Inconnu"))</f>
        <v>📋 Études, Conseils &amp; RH</v>
      </c>
      <c r="D385" s="52" t="s">
        <v>777</v>
      </c>
      <c r="E385" s="52" t="s">
        <v>331</v>
      </c>
      <c r="F385" s="52" t="s">
        <v>1791</v>
      </c>
      <c r="G385" s="52" t="s">
        <v>331</v>
      </c>
      <c r="H385" s="52" t="s">
        <v>1791</v>
      </c>
      <c r="I385" s="52" t="s">
        <v>1095</v>
      </c>
      <c r="J385" s="52" t="s">
        <v>855</v>
      </c>
      <c r="K385" s="52" t="s">
        <v>2175</v>
      </c>
      <c r="L385" s="118">
        <v>45981</v>
      </c>
      <c r="M385" s="118">
        <v>47603</v>
      </c>
      <c r="N385" s="52">
        <v>4600004530</v>
      </c>
      <c r="O385" s="52">
        <v>191400</v>
      </c>
      <c r="P385" s="52" t="s">
        <v>860</v>
      </c>
      <c r="Q385" s="52">
        <v>20590</v>
      </c>
      <c r="R385" s="52" t="s">
        <v>2101</v>
      </c>
      <c r="S385" s="52" t="s">
        <v>2209</v>
      </c>
      <c r="T385" s="52" t="s">
        <v>54</v>
      </c>
      <c r="U385" s="186" t="s">
        <v>2531</v>
      </c>
      <c r="V385" s="52" t="s">
        <v>1103</v>
      </c>
      <c r="W385" s="52" t="s">
        <v>348</v>
      </c>
      <c r="X385" s="119" t="s">
        <v>617</v>
      </c>
    </row>
    <row r="386" spans="1:24" ht="18" customHeight="1" x14ac:dyDescent="0.35">
      <c r="A386" t="str">
        <f t="shared" ca="1" si="17"/>
        <v>Marché terminé</v>
      </c>
      <c r="B386" s="580" t="str">
        <f t="shared" si="14"/>
        <v>C</v>
      </c>
      <c r="C386" s="581" t="str" cm="1">
        <f t="array" ref="C386">IF(B386="","",_xlfn.IFS(B386="A","📦 Appro. généraux",B386="H","🛡️ Hygiène &amp; Sécurité",B386="B","🏗️ Bâtiments &amp; Travaux",B386="J","🏗️ Bâtiments &amp; Travaux",B386="R","⚙️ Mécanique &amp; Atelier",B386="N","🧪 Chimie &amp; Biologie",B386="G","🧪 Chimie &amp; Biologie",B386="C","📣 Communication &amp; Culture",B386="D","✈️ Déplacements &amp; Logist.",B386="F","✈️ Déplacements &amp; Logist.",B386="E","📋 Études, Conseils &amp; RH",B386="I","💻 Informatique &amp; Audio.",B386="M","🔬 Instruments scient.",B386="O","🔬 Instruments scient.",B386="P","🔬 Instruments scient.",B386="S","🔬 Instruments scient.",B386="T","🔬 Instruments scient.",B386="U","🔬 Instruments scient.",B386="V","🔬 Instruments scient.",B386="W","🔬 Instruments scient.",B386="K","🐁 Expérimentation",B386="Q","🐁 Expérimentation",B386="L","🏥 Santé &amp; Médical",TRUE,"❓ Inconnu"))</f>
        <v>📣 Communication &amp; Culture</v>
      </c>
      <c r="D386" s="50" t="s">
        <v>777</v>
      </c>
      <c r="E386" s="50" t="s">
        <v>254</v>
      </c>
      <c r="F386" s="50" t="s">
        <v>1116</v>
      </c>
      <c r="G386" s="50" t="s">
        <v>254</v>
      </c>
      <c r="H386" s="50" t="s">
        <v>1116</v>
      </c>
      <c r="I386" s="50" t="s">
        <v>1095</v>
      </c>
      <c r="J386" s="50" t="s">
        <v>798</v>
      </c>
      <c r="K386" s="50" t="s">
        <v>799</v>
      </c>
      <c r="L386" s="114">
        <v>43966</v>
      </c>
      <c r="M386" s="114">
        <v>45426</v>
      </c>
      <c r="N386" s="50">
        <v>4600003461</v>
      </c>
      <c r="O386" s="50">
        <v>0</v>
      </c>
      <c r="P386" s="50" t="s">
        <v>801</v>
      </c>
      <c r="Q386" s="50">
        <v>59</v>
      </c>
      <c r="R386" s="50" t="s">
        <v>2055</v>
      </c>
      <c r="S386" s="50" t="s">
        <v>1707</v>
      </c>
      <c r="T386" s="50" t="s">
        <v>54</v>
      </c>
      <c r="U386" s="186" t="s">
        <v>2532</v>
      </c>
      <c r="V386" s="50" t="s">
        <v>1103</v>
      </c>
      <c r="W386" s="50" t="s">
        <v>277</v>
      </c>
      <c r="X386" s="115" t="s">
        <v>584</v>
      </c>
    </row>
    <row r="387" spans="1:24" ht="18" customHeight="1" x14ac:dyDescent="0.35">
      <c r="A387" t="str">
        <f t="shared" ca="1" si="17"/>
        <v>Marché terminé</v>
      </c>
      <c r="B387" s="580" t="str">
        <f t="shared" ref="B387:B450" si="20">LEFT(W387,1)</f>
        <v>C</v>
      </c>
      <c r="C387" s="581" t="str" cm="1">
        <f t="array" ref="C387">IF(B387="","",_xlfn.IFS(B387="A","📦 Appro. généraux",B387="H","🛡️ Hygiène &amp; Sécurité",B387="B","🏗️ Bâtiments &amp; Travaux",B387="J","🏗️ Bâtiments &amp; Travaux",B387="R","⚙️ Mécanique &amp; Atelier",B387="N","🧪 Chimie &amp; Biologie",B387="G","🧪 Chimie &amp; Biologie",B387="C","📣 Communication &amp; Culture",B387="D","✈️ Déplacements &amp; Logist.",B387="F","✈️ Déplacements &amp; Logist.",B387="E","📋 Études, Conseils &amp; RH",B387="I","💻 Informatique &amp; Audio.",B387="M","🔬 Instruments scient.",B387="O","🔬 Instruments scient.",B387="P","🔬 Instruments scient.",B387="S","🔬 Instruments scient.",B387="T","🔬 Instruments scient.",B387="U","🔬 Instruments scient.",B387="V","🔬 Instruments scient.",B387="W","🔬 Instruments scient.",B387="K","🐁 Expérimentation",B387="Q","🐁 Expérimentation",B387="L","🏥 Santé &amp; Médical",TRUE,"❓ Inconnu"))</f>
        <v>📣 Communication &amp; Culture</v>
      </c>
      <c r="D387" s="50" t="s">
        <v>777</v>
      </c>
      <c r="E387" s="50" t="s">
        <v>254</v>
      </c>
      <c r="F387" s="50" t="s">
        <v>1116</v>
      </c>
      <c r="G387" s="50" t="s">
        <v>254</v>
      </c>
      <c r="H387" s="50" t="s">
        <v>1116</v>
      </c>
      <c r="I387" s="50" t="s">
        <v>1095</v>
      </c>
      <c r="J387" s="50" t="s">
        <v>798</v>
      </c>
      <c r="K387" s="50" t="s">
        <v>799</v>
      </c>
      <c r="L387" s="114">
        <v>43966</v>
      </c>
      <c r="M387" s="114">
        <v>45426</v>
      </c>
      <c r="N387" s="50">
        <v>4600003464</v>
      </c>
      <c r="O387" s="50">
        <v>190000</v>
      </c>
      <c r="P387" s="50" t="s">
        <v>801</v>
      </c>
      <c r="Q387" s="50">
        <v>59</v>
      </c>
      <c r="R387" s="50" t="s">
        <v>2055</v>
      </c>
      <c r="S387" s="50" t="s">
        <v>1707</v>
      </c>
      <c r="T387" s="50" t="s">
        <v>54</v>
      </c>
      <c r="U387" s="189" t="s">
        <v>2532</v>
      </c>
      <c r="V387" s="50" t="s">
        <v>1103</v>
      </c>
      <c r="W387" s="50" t="s">
        <v>278</v>
      </c>
      <c r="X387" s="115" t="s">
        <v>585</v>
      </c>
    </row>
    <row r="388" spans="1:24" ht="18" customHeight="1" x14ac:dyDescent="0.35">
      <c r="A388" t="str">
        <f t="shared" ca="1" si="17"/>
        <v>Marché terminé</v>
      </c>
      <c r="B388" s="580" t="str">
        <f t="shared" si="20"/>
        <v>C</v>
      </c>
      <c r="C388" s="581" t="str" cm="1">
        <f t="array" ref="C388">IF(B388="","",_xlfn.IFS(B388="A","📦 Appro. généraux",B388="H","🛡️ Hygiène &amp; Sécurité",B388="B","🏗️ Bâtiments &amp; Travaux",B388="J","🏗️ Bâtiments &amp; Travaux",B388="R","⚙️ Mécanique &amp; Atelier",B388="N","🧪 Chimie &amp; Biologie",B388="G","🧪 Chimie &amp; Biologie",B388="C","📣 Communication &amp; Culture",B388="D","✈️ Déplacements &amp; Logist.",B388="F","✈️ Déplacements &amp; Logist.",B388="E","📋 Études, Conseils &amp; RH",B388="I","💻 Informatique &amp; Audio.",B388="M","🔬 Instruments scient.",B388="O","🔬 Instruments scient.",B388="P","🔬 Instruments scient.",B388="S","🔬 Instruments scient.",B388="T","🔬 Instruments scient.",B388="U","🔬 Instruments scient.",B388="V","🔬 Instruments scient.",B388="W","🔬 Instruments scient.",B388="K","🐁 Expérimentation",B388="Q","🐁 Expérimentation",B388="L","🏥 Santé &amp; Médical",TRUE,"❓ Inconnu"))</f>
        <v>📣 Communication &amp; Culture</v>
      </c>
      <c r="D388" s="50" t="s">
        <v>777</v>
      </c>
      <c r="E388" s="50" t="s">
        <v>254</v>
      </c>
      <c r="F388" s="50" t="s">
        <v>1116</v>
      </c>
      <c r="G388" s="50" t="s">
        <v>254</v>
      </c>
      <c r="H388" s="50" t="s">
        <v>1116</v>
      </c>
      <c r="I388" s="50" t="s">
        <v>1095</v>
      </c>
      <c r="J388" s="50" t="s">
        <v>2175</v>
      </c>
      <c r="K388" s="50" t="s">
        <v>2175</v>
      </c>
      <c r="L388" s="114">
        <v>43966</v>
      </c>
      <c r="M388" s="114">
        <v>45426</v>
      </c>
      <c r="N388" s="50">
        <v>4600003465</v>
      </c>
      <c r="O388" s="50">
        <v>316000</v>
      </c>
      <c r="P388" s="50" t="s">
        <v>800</v>
      </c>
      <c r="Q388" s="50">
        <v>59</v>
      </c>
      <c r="R388" s="50" t="s">
        <v>2055</v>
      </c>
      <c r="S388" s="50" t="s">
        <v>1707</v>
      </c>
      <c r="T388" s="50" t="s">
        <v>54</v>
      </c>
      <c r="U388" s="189" t="s">
        <v>2532</v>
      </c>
      <c r="V388" s="50" t="s">
        <v>1103</v>
      </c>
      <c r="W388" s="50" t="s">
        <v>278</v>
      </c>
      <c r="X388" s="115" t="s">
        <v>585</v>
      </c>
    </row>
    <row r="389" spans="1:24" ht="18" customHeight="1" x14ac:dyDescent="0.35">
      <c r="A389" t="str">
        <f t="shared" ca="1" si="17"/>
        <v>Marché terminé</v>
      </c>
      <c r="B389" s="580" t="str">
        <f t="shared" si="20"/>
        <v>C</v>
      </c>
      <c r="C389" s="581" t="str" cm="1">
        <f t="array" ref="C389">IF(B389="","",_xlfn.IFS(B389="A","📦 Appro. généraux",B389="H","🛡️ Hygiène &amp; Sécurité",B389="B","🏗️ Bâtiments &amp; Travaux",B389="J","🏗️ Bâtiments &amp; Travaux",B389="R","⚙️ Mécanique &amp; Atelier",B389="N","🧪 Chimie &amp; Biologie",B389="G","🧪 Chimie &amp; Biologie",B389="C","📣 Communication &amp; Culture",B389="D","✈️ Déplacements &amp; Logist.",B389="F","✈️ Déplacements &amp; Logist.",B389="E","📋 Études, Conseils &amp; RH",B389="I","💻 Informatique &amp; Audio.",B389="M","🔬 Instruments scient.",B389="O","🔬 Instruments scient.",B389="P","🔬 Instruments scient.",B389="S","🔬 Instruments scient.",B389="T","🔬 Instruments scient.",B389="U","🔬 Instruments scient.",B389="V","🔬 Instruments scient.",B389="W","🔬 Instruments scient.",B389="K","🐁 Expérimentation",B389="Q","🐁 Expérimentation",B389="L","🏥 Santé &amp; Médical",TRUE,"❓ Inconnu"))</f>
        <v>📣 Communication &amp; Culture</v>
      </c>
      <c r="D389" s="50" t="s">
        <v>777</v>
      </c>
      <c r="E389" s="50" t="s">
        <v>255</v>
      </c>
      <c r="F389" s="50" t="s">
        <v>1020</v>
      </c>
      <c r="G389" s="50" t="s">
        <v>255</v>
      </c>
      <c r="H389" s="50" t="s">
        <v>1020</v>
      </c>
      <c r="I389" s="50" t="s">
        <v>1095</v>
      </c>
      <c r="J389" s="50" t="s">
        <v>2175</v>
      </c>
      <c r="K389" s="50" t="s">
        <v>2175</v>
      </c>
      <c r="L389" s="114">
        <v>44197</v>
      </c>
      <c r="M389" s="114">
        <v>45657</v>
      </c>
      <c r="N389" s="50">
        <v>4600003584</v>
      </c>
      <c r="O389" s="50">
        <v>240000</v>
      </c>
      <c r="P389" s="50" t="s">
        <v>801</v>
      </c>
      <c r="Q389" s="50">
        <v>12</v>
      </c>
      <c r="R389" s="50" t="s">
        <v>2056</v>
      </c>
      <c r="S389" s="50" t="s">
        <v>1076</v>
      </c>
      <c r="T389" s="50" t="s">
        <v>54</v>
      </c>
      <c r="U389" s="189" t="s">
        <v>2550</v>
      </c>
      <c r="V389" s="50" t="s">
        <v>1103</v>
      </c>
      <c r="W389" s="50" t="s">
        <v>279</v>
      </c>
      <c r="X389" s="115" t="s">
        <v>586</v>
      </c>
    </row>
    <row r="390" spans="1:24" ht="18" customHeight="1" x14ac:dyDescent="0.35">
      <c r="A390" t="str">
        <f t="shared" ca="1" si="17"/>
        <v>Marché terminé</v>
      </c>
      <c r="B390" s="580" t="str">
        <f t="shared" si="20"/>
        <v>C</v>
      </c>
      <c r="C390" s="581" t="str" cm="1">
        <f t="array" ref="C390">IF(B390="","",_xlfn.IFS(B390="A","📦 Appro. généraux",B390="H","🛡️ Hygiène &amp; Sécurité",B390="B","🏗️ Bâtiments &amp; Travaux",B390="J","🏗️ Bâtiments &amp; Travaux",B390="R","⚙️ Mécanique &amp; Atelier",B390="N","🧪 Chimie &amp; Biologie",B390="G","🧪 Chimie &amp; Biologie",B390="C","📣 Communication &amp; Culture",B390="D","✈️ Déplacements &amp; Logist.",B390="F","✈️ Déplacements &amp; Logist.",B390="E","📋 Études, Conseils &amp; RH",B390="I","💻 Informatique &amp; Audio.",B390="M","🔬 Instruments scient.",B390="O","🔬 Instruments scient.",B390="P","🔬 Instruments scient.",B390="S","🔬 Instruments scient.",B390="T","🔬 Instruments scient.",B390="U","🔬 Instruments scient.",B390="V","🔬 Instruments scient.",B390="W","🔬 Instruments scient.",B390="K","🐁 Expérimentation",B390="Q","🐁 Expérimentation",B390="L","🏥 Santé &amp; Médical",TRUE,"❓ Inconnu"))</f>
        <v>📣 Communication &amp; Culture</v>
      </c>
      <c r="D390" s="50" t="s">
        <v>777</v>
      </c>
      <c r="E390" s="50" t="s">
        <v>256</v>
      </c>
      <c r="F390" s="50" t="s">
        <v>1799</v>
      </c>
      <c r="G390" s="50" t="s">
        <v>256</v>
      </c>
      <c r="H390" s="50" t="s">
        <v>1799</v>
      </c>
      <c r="I390" s="50" t="s">
        <v>1095</v>
      </c>
      <c r="J390" s="50" t="s">
        <v>798</v>
      </c>
      <c r="K390" s="50" t="s">
        <v>799</v>
      </c>
      <c r="L390" s="114">
        <v>44694</v>
      </c>
      <c r="M390" s="114">
        <v>46154</v>
      </c>
      <c r="N390" s="50">
        <v>4600004101</v>
      </c>
      <c r="O390" s="50">
        <v>300000</v>
      </c>
      <c r="P390" s="50" t="s">
        <v>800</v>
      </c>
      <c r="Q390" s="50">
        <v>1933</v>
      </c>
      <c r="R390" s="50" t="s">
        <v>2057</v>
      </c>
      <c r="S390" s="50" t="s">
        <v>2204</v>
      </c>
      <c r="T390" s="50" t="s">
        <v>54</v>
      </c>
      <c r="U390" s="169" t="s">
        <v>765</v>
      </c>
      <c r="V390" s="50" t="s">
        <v>1103</v>
      </c>
      <c r="W390" s="50" t="s">
        <v>280</v>
      </c>
      <c r="X390" s="115" t="s">
        <v>587</v>
      </c>
    </row>
    <row r="391" spans="1:24" ht="18" customHeight="1" x14ac:dyDescent="0.35">
      <c r="A391" t="str">
        <f t="shared" ca="1" si="17"/>
        <v>Marché terminé</v>
      </c>
      <c r="B391" s="580" t="str">
        <f t="shared" si="20"/>
        <v>C</v>
      </c>
      <c r="C391" s="581" t="str" cm="1">
        <f t="array" ref="C391">IF(B391="","",_xlfn.IFS(B391="A","📦 Appro. généraux",B391="H","🛡️ Hygiène &amp; Sécurité",B391="B","🏗️ Bâtiments &amp; Travaux",B391="J","🏗️ Bâtiments &amp; Travaux",B391="R","⚙️ Mécanique &amp; Atelier",B391="N","🧪 Chimie &amp; Biologie",B391="G","🧪 Chimie &amp; Biologie",B391="C","📣 Communication &amp; Culture",B391="D","✈️ Déplacements &amp; Logist.",B391="F","✈️ Déplacements &amp; Logist.",B391="E","📋 Études, Conseils &amp; RH",B391="I","💻 Informatique &amp; Audio.",B391="M","🔬 Instruments scient.",B391="O","🔬 Instruments scient.",B391="P","🔬 Instruments scient.",B391="S","🔬 Instruments scient.",B391="T","🔬 Instruments scient.",B391="U","🔬 Instruments scient.",B391="V","🔬 Instruments scient.",B391="W","🔬 Instruments scient.",B391="K","🐁 Expérimentation",B391="Q","🐁 Expérimentation",B391="L","🏥 Santé &amp; Médical",TRUE,"❓ Inconnu"))</f>
        <v>📣 Communication &amp; Culture</v>
      </c>
      <c r="D391" s="50" t="s">
        <v>777</v>
      </c>
      <c r="E391" s="50" t="s">
        <v>256</v>
      </c>
      <c r="F391" s="50" t="s">
        <v>1799</v>
      </c>
      <c r="G391" s="50" t="s">
        <v>256</v>
      </c>
      <c r="H391" s="50" t="s">
        <v>1799</v>
      </c>
      <c r="I391" s="50" t="s">
        <v>1095</v>
      </c>
      <c r="J391" s="50" t="s">
        <v>798</v>
      </c>
      <c r="K391" s="50" t="s">
        <v>799</v>
      </c>
      <c r="L391" s="114">
        <v>44694</v>
      </c>
      <c r="M391" s="114">
        <v>46154</v>
      </c>
      <c r="N391" s="50">
        <v>4600004102</v>
      </c>
      <c r="O391" s="50">
        <v>900000</v>
      </c>
      <c r="P391" s="50" t="s">
        <v>800</v>
      </c>
      <c r="Q391" s="50">
        <v>1933</v>
      </c>
      <c r="R391" s="50" t="s">
        <v>2057</v>
      </c>
      <c r="S391" s="50" t="s">
        <v>2204</v>
      </c>
      <c r="T391" s="50" t="s">
        <v>54</v>
      </c>
      <c r="U391" s="169" t="s">
        <v>765</v>
      </c>
      <c r="V391" s="50" t="s">
        <v>1103</v>
      </c>
      <c r="W391" s="50" t="s">
        <v>280</v>
      </c>
      <c r="X391" s="115" t="s">
        <v>587</v>
      </c>
    </row>
    <row r="392" spans="1:24" ht="18" customHeight="1" x14ac:dyDescent="0.35">
      <c r="A392" t="str">
        <f t="shared" ca="1" si="17"/>
        <v>Marché terminé</v>
      </c>
      <c r="B392" s="580" t="str">
        <f t="shared" si="20"/>
        <v>C</v>
      </c>
      <c r="C392" s="581" t="str" cm="1">
        <f t="array" ref="C392">IF(B392="","",_xlfn.IFS(B392="A","📦 Appro. généraux",B392="H","🛡️ Hygiène &amp; Sécurité",B392="B","🏗️ Bâtiments &amp; Travaux",B392="J","🏗️ Bâtiments &amp; Travaux",B392="R","⚙️ Mécanique &amp; Atelier",B392="N","🧪 Chimie &amp; Biologie",B392="G","🧪 Chimie &amp; Biologie",B392="C","📣 Communication &amp; Culture",B392="D","✈️ Déplacements &amp; Logist.",B392="F","✈️ Déplacements &amp; Logist.",B392="E","📋 Études, Conseils &amp; RH",B392="I","💻 Informatique &amp; Audio.",B392="M","🔬 Instruments scient.",B392="O","🔬 Instruments scient.",B392="P","🔬 Instruments scient.",B392="S","🔬 Instruments scient.",B392="T","🔬 Instruments scient.",B392="U","🔬 Instruments scient.",B392="V","🔬 Instruments scient.",B392="W","🔬 Instruments scient.",B392="K","🐁 Expérimentation",B392="Q","🐁 Expérimentation",B392="L","🏥 Santé &amp; Médical",TRUE,"❓ Inconnu"))</f>
        <v>📣 Communication &amp; Culture</v>
      </c>
      <c r="D392" s="50" t="s">
        <v>777</v>
      </c>
      <c r="E392" s="50" t="s">
        <v>255</v>
      </c>
      <c r="F392" s="50" t="s">
        <v>1021</v>
      </c>
      <c r="G392" s="50" t="s">
        <v>255</v>
      </c>
      <c r="H392" s="50" t="s">
        <v>1021</v>
      </c>
      <c r="I392" s="50" t="s">
        <v>1095</v>
      </c>
      <c r="J392" s="50" t="s">
        <v>2175</v>
      </c>
      <c r="K392" s="50" t="s">
        <v>2175</v>
      </c>
      <c r="L392" s="114">
        <v>44197</v>
      </c>
      <c r="M392" s="114">
        <v>45657</v>
      </c>
      <c r="N392" s="50">
        <v>4600004143</v>
      </c>
      <c r="O392" s="50">
        <v>530000</v>
      </c>
      <c r="P392" s="50" t="s">
        <v>801</v>
      </c>
      <c r="Q392" s="50">
        <v>12</v>
      </c>
      <c r="R392" s="50" t="s">
        <v>2056</v>
      </c>
      <c r="S392" s="50" t="s">
        <v>1076</v>
      </c>
      <c r="T392" s="50" t="s">
        <v>54</v>
      </c>
      <c r="U392" s="186" t="s">
        <v>2550</v>
      </c>
      <c r="V392" s="50" t="s">
        <v>1103</v>
      </c>
      <c r="W392" s="50" t="s">
        <v>281</v>
      </c>
      <c r="X392" s="115" t="s">
        <v>588</v>
      </c>
    </row>
    <row r="393" spans="1:24" ht="18" customHeight="1" x14ac:dyDescent="0.35">
      <c r="A393" t="str">
        <f t="shared" ca="1" si="17"/>
        <v>Marché en cours</v>
      </c>
      <c r="B393" s="580" t="str">
        <f t="shared" si="20"/>
        <v>C</v>
      </c>
      <c r="C393" s="581" t="str" cm="1">
        <f t="array" ref="C393">IF(B393="","",_xlfn.IFS(B393="A","📦 Appro. généraux",B393="H","🛡️ Hygiène &amp; Sécurité",B393="B","🏗️ Bâtiments &amp; Travaux",B393="J","🏗️ Bâtiments &amp; Travaux",B393="R","⚙️ Mécanique &amp; Atelier",B393="N","🧪 Chimie &amp; Biologie",B393="G","🧪 Chimie &amp; Biologie",B393="C","📣 Communication &amp; Culture",B393="D","✈️ Déplacements &amp; Logist.",B393="F","✈️ Déplacements &amp; Logist.",B393="E","📋 Études, Conseils &amp; RH",B393="I","💻 Informatique &amp; Audio.",B393="M","🔬 Instruments scient.",B393="O","🔬 Instruments scient.",B393="P","🔬 Instruments scient.",B393="S","🔬 Instruments scient.",B393="T","🔬 Instruments scient.",B393="U","🔬 Instruments scient.",B393="V","🔬 Instruments scient.",B393="W","🔬 Instruments scient.",B393="K","🐁 Expérimentation",B393="Q","🐁 Expérimentation",B393="L","🏥 Santé &amp; Médical",TRUE,"❓ Inconnu"))</f>
        <v>📣 Communication &amp; Culture</v>
      </c>
      <c r="D393" s="50" t="s">
        <v>777</v>
      </c>
      <c r="E393" s="50" t="s">
        <v>257</v>
      </c>
      <c r="F393" s="50" t="s">
        <v>1022</v>
      </c>
      <c r="G393" s="50" t="s">
        <v>257</v>
      </c>
      <c r="H393" s="50" t="s">
        <v>1022</v>
      </c>
      <c r="I393" s="50" t="s">
        <v>1095</v>
      </c>
      <c r="J393" s="50" t="s">
        <v>2175</v>
      </c>
      <c r="K393" s="50" t="s">
        <v>2175</v>
      </c>
      <c r="L393" s="114">
        <v>44893</v>
      </c>
      <c r="M393" s="114">
        <v>46353</v>
      </c>
      <c r="N393" s="50" t="s">
        <v>2692</v>
      </c>
      <c r="O393" s="50">
        <v>1500000</v>
      </c>
      <c r="P393" s="50" t="s">
        <v>801</v>
      </c>
      <c r="Q393" s="50">
        <v>22</v>
      </c>
      <c r="R393" s="50" t="s">
        <v>2058</v>
      </c>
      <c r="S393" s="50" t="s">
        <v>1077</v>
      </c>
      <c r="T393" s="50" t="s">
        <v>54</v>
      </c>
      <c r="U393" s="186" t="s">
        <v>2551</v>
      </c>
      <c r="V393" s="50" t="s">
        <v>1103</v>
      </c>
      <c r="W393" s="50" t="s">
        <v>282</v>
      </c>
      <c r="X393" s="115" t="s">
        <v>589</v>
      </c>
    </row>
    <row r="394" spans="1:24" ht="18" hidden="1" customHeight="1" x14ac:dyDescent="0.35">
      <c r="A394" t="str">
        <f t="shared" ca="1" si="17"/>
        <v>Marché en cours</v>
      </c>
      <c r="B394" s="580" t="str">
        <f t="shared" si="20"/>
        <v>C</v>
      </c>
      <c r="C394" s="581" t="str" cm="1">
        <f t="array" ref="C394">IF(B394="","",_xlfn.IFS(B394="A","📦 Appro. généraux",B394="H","🛡️ Hygiène &amp; Sécurité",B394="B","🏗️ Bâtiments &amp; Travaux",B394="J","🏗️ Bâtiments &amp; Travaux",B394="R","⚙️ Mécanique &amp; Atelier",B394="N","🧪 Chimie &amp; Biologie",B394="G","🧪 Chimie &amp; Biologie",B394="C","📣 Communication &amp; Culture",B394="D","✈️ Déplacements &amp; Logist.",B394="F","✈️ Déplacements &amp; Logist.",B394="E","📋 Études, Conseils &amp; RH",B394="I","💻 Informatique &amp; Audio.",B394="M","🔬 Instruments scient.",B394="O","🔬 Instruments scient.",B394="P","🔬 Instruments scient.",B394="S","🔬 Instruments scient.",B394="T","🔬 Instruments scient.",B394="U","🔬 Instruments scient.",B394="V","🔬 Instruments scient.",B394="W","🔬 Instruments scient.",B394="K","🐁 Expérimentation",B394="Q","🐁 Expérimentation",B394="L","🏥 Santé &amp; Médical",TRUE,"❓ Inconnu"))</f>
        <v>📣 Communication &amp; Culture</v>
      </c>
      <c r="D394" s="50" t="s">
        <v>777</v>
      </c>
      <c r="E394" s="50" t="s">
        <v>257</v>
      </c>
      <c r="F394" s="50" t="s">
        <v>1022</v>
      </c>
      <c r="G394" s="50" t="s">
        <v>257</v>
      </c>
      <c r="H394" s="50" t="s">
        <v>1022</v>
      </c>
      <c r="I394" s="50" t="s">
        <v>1095</v>
      </c>
      <c r="J394" s="50" t="s">
        <v>2175</v>
      </c>
      <c r="K394" s="50" t="s">
        <v>2175</v>
      </c>
      <c r="L394" s="114">
        <v>44893</v>
      </c>
      <c r="M394" s="114">
        <v>46353</v>
      </c>
      <c r="N394" s="50">
        <v>4600004166</v>
      </c>
      <c r="O394" s="50">
        <v>300000</v>
      </c>
      <c r="P394" s="50" t="s">
        <v>801</v>
      </c>
      <c r="Q394" s="50">
        <v>22</v>
      </c>
      <c r="R394" s="50" t="s">
        <v>2058</v>
      </c>
      <c r="S394" s="50" t="s">
        <v>1077</v>
      </c>
      <c r="T394" s="50" t="s">
        <v>54</v>
      </c>
      <c r="U394" s="186" t="s">
        <v>2551</v>
      </c>
      <c r="V394" s="50" t="s">
        <v>1103</v>
      </c>
      <c r="W394" s="50" t="s">
        <v>283</v>
      </c>
      <c r="X394" s="115" t="s">
        <v>589</v>
      </c>
    </row>
    <row r="395" spans="1:24" ht="18" hidden="1" customHeight="1" x14ac:dyDescent="0.35">
      <c r="A395" t="str">
        <f t="shared" ca="1" si="17"/>
        <v>Marché en cours</v>
      </c>
      <c r="B395" s="580" t="str">
        <f t="shared" si="20"/>
        <v>C</v>
      </c>
      <c r="C395" s="581" t="str" cm="1">
        <f t="array" ref="C395">IF(B395="","",_xlfn.IFS(B395="A","📦 Appro. généraux",B395="H","🛡️ Hygiène &amp; Sécurité",B395="B","🏗️ Bâtiments &amp; Travaux",B395="J","🏗️ Bâtiments &amp; Travaux",B395="R","⚙️ Mécanique &amp; Atelier",B395="N","🧪 Chimie &amp; Biologie",B395="G","🧪 Chimie &amp; Biologie",B395="C","📣 Communication &amp; Culture",B395="D","✈️ Déplacements &amp; Logist.",B395="F","✈️ Déplacements &amp; Logist.",B395="E","📋 Études, Conseils &amp; RH",B395="I","💻 Informatique &amp; Audio.",B395="M","🔬 Instruments scient.",B395="O","🔬 Instruments scient.",B395="P","🔬 Instruments scient.",B395="S","🔬 Instruments scient.",B395="T","🔬 Instruments scient.",B395="U","🔬 Instruments scient.",B395="V","🔬 Instruments scient.",B395="W","🔬 Instruments scient.",B395="K","🐁 Expérimentation",B395="Q","🐁 Expérimentation",B395="L","🏥 Santé &amp; Médical",TRUE,"❓ Inconnu"))</f>
        <v>📣 Communication &amp; Culture</v>
      </c>
      <c r="D395" s="50" t="s">
        <v>777</v>
      </c>
      <c r="E395" s="50" t="s">
        <v>257</v>
      </c>
      <c r="F395" s="50" t="s">
        <v>1022</v>
      </c>
      <c r="G395" s="50" t="s">
        <v>257</v>
      </c>
      <c r="H395" s="50" t="s">
        <v>1022</v>
      </c>
      <c r="I395" s="50" t="s">
        <v>1095</v>
      </c>
      <c r="J395" s="50" t="s">
        <v>2175</v>
      </c>
      <c r="K395" s="50" t="s">
        <v>2175</v>
      </c>
      <c r="L395" s="114">
        <v>44893</v>
      </c>
      <c r="M395" s="114">
        <v>46353</v>
      </c>
      <c r="N395" s="50">
        <v>4600004167</v>
      </c>
      <c r="O395" s="50">
        <v>300000</v>
      </c>
      <c r="P395" s="50" t="s">
        <v>801</v>
      </c>
      <c r="Q395" s="50">
        <v>22</v>
      </c>
      <c r="R395" s="50" t="s">
        <v>2058</v>
      </c>
      <c r="S395" s="50" t="s">
        <v>1077</v>
      </c>
      <c r="T395" s="50" t="s">
        <v>54</v>
      </c>
      <c r="U395" s="186" t="s">
        <v>2551</v>
      </c>
      <c r="V395" s="50" t="s">
        <v>1103</v>
      </c>
      <c r="W395" s="50" t="s">
        <v>284</v>
      </c>
      <c r="X395" s="115" t="s">
        <v>590</v>
      </c>
    </row>
    <row r="396" spans="1:24" ht="18" customHeight="1" x14ac:dyDescent="0.35">
      <c r="A396" t="str">
        <f t="shared" ca="1" si="17"/>
        <v>Marché en cours</v>
      </c>
      <c r="B396" s="580" t="str">
        <f t="shared" si="20"/>
        <v>C</v>
      </c>
      <c r="C396" s="581" t="str" cm="1">
        <f t="array" ref="C396">IF(B396="","",_xlfn.IFS(B396="A","📦 Appro. généraux",B396="H","🛡️ Hygiène &amp; Sécurité",B396="B","🏗️ Bâtiments &amp; Travaux",B396="J","🏗️ Bâtiments &amp; Travaux",B396="R","⚙️ Mécanique &amp; Atelier",B396="N","🧪 Chimie &amp; Biologie",B396="G","🧪 Chimie &amp; Biologie",B396="C","📣 Communication &amp; Culture",B396="D","✈️ Déplacements &amp; Logist.",B396="F","✈️ Déplacements &amp; Logist.",B396="E","📋 Études, Conseils &amp; RH",B396="I","💻 Informatique &amp; Audio.",B396="M","🔬 Instruments scient.",B396="O","🔬 Instruments scient.",B396="P","🔬 Instruments scient.",B396="S","🔬 Instruments scient.",B396="T","🔬 Instruments scient.",B396="U","🔬 Instruments scient.",B396="V","🔬 Instruments scient.",B396="W","🔬 Instruments scient.",B396="K","🐁 Expérimentation",B396="Q","🐁 Expérimentation",B396="L","🏥 Santé &amp; Médical",TRUE,"❓ Inconnu"))</f>
        <v>📣 Communication &amp; Culture</v>
      </c>
      <c r="D396" s="50" t="s">
        <v>777</v>
      </c>
      <c r="E396" s="50" t="s">
        <v>257</v>
      </c>
      <c r="F396" s="50" t="s">
        <v>1023</v>
      </c>
      <c r="G396" s="50" t="s">
        <v>257</v>
      </c>
      <c r="H396" s="50" t="s">
        <v>1023</v>
      </c>
      <c r="I396" s="50" t="s">
        <v>1095</v>
      </c>
      <c r="J396" s="50" t="s">
        <v>2175</v>
      </c>
      <c r="K396" s="50" t="s">
        <v>2175</v>
      </c>
      <c r="L396" s="114">
        <v>44893</v>
      </c>
      <c r="M396" s="114">
        <v>46353</v>
      </c>
      <c r="N396" s="50" t="s">
        <v>2693</v>
      </c>
      <c r="O396" s="50">
        <v>1500000</v>
      </c>
      <c r="P396" s="50" t="s">
        <v>801</v>
      </c>
      <c r="Q396" s="50">
        <v>22</v>
      </c>
      <c r="R396" s="50" t="s">
        <v>2058</v>
      </c>
      <c r="S396" s="50" t="s">
        <v>1077</v>
      </c>
      <c r="T396" s="50" t="s">
        <v>54</v>
      </c>
      <c r="U396" s="186" t="s">
        <v>2551</v>
      </c>
      <c r="V396" s="50" t="s">
        <v>1103</v>
      </c>
      <c r="W396" s="50" t="s">
        <v>285</v>
      </c>
      <c r="X396" s="115" t="s">
        <v>587</v>
      </c>
    </row>
    <row r="397" spans="1:24" ht="18" hidden="1" customHeight="1" x14ac:dyDescent="0.35">
      <c r="A397" t="str">
        <f t="shared" ca="1" si="17"/>
        <v>Marché en cours</v>
      </c>
      <c r="B397" s="580" t="str">
        <f t="shared" si="20"/>
        <v>C</v>
      </c>
      <c r="C397" s="581" t="str" cm="1">
        <f t="array" ref="C397">IF(B397="","",_xlfn.IFS(B397="A","📦 Appro. généraux",B397="H","🛡️ Hygiène &amp; Sécurité",B397="B","🏗️ Bâtiments &amp; Travaux",B397="J","🏗️ Bâtiments &amp; Travaux",B397="R","⚙️ Mécanique &amp; Atelier",B397="N","🧪 Chimie &amp; Biologie",B397="G","🧪 Chimie &amp; Biologie",B397="C","📣 Communication &amp; Culture",B397="D","✈️ Déplacements &amp; Logist.",B397="F","✈️ Déplacements &amp; Logist.",B397="E","📋 Études, Conseils &amp; RH",B397="I","💻 Informatique &amp; Audio.",B397="M","🔬 Instruments scient.",B397="O","🔬 Instruments scient.",B397="P","🔬 Instruments scient.",B397="S","🔬 Instruments scient.",B397="T","🔬 Instruments scient.",B397="U","🔬 Instruments scient.",B397="V","🔬 Instruments scient.",B397="W","🔬 Instruments scient.",B397="K","🐁 Expérimentation",B397="Q","🐁 Expérimentation",B397="L","🏥 Santé &amp; Médical",TRUE,"❓ Inconnu"))</f>
        <v>📣 Communication &amp; Culture</v>
      </c>
      <c r="D397" s="50" t="s">
        <v>777</v>
      </c>
      <c r="E397" s="50" t="s">
        <v>257</v>
      </c>
      <c r="F397" s="50" t="s">
        <v>1022</v>
      </c>
      <c r="G397" s="50" t="s">
        <v>257</v>
      </c>
      <c r="H397" s="50" t="s">
        <v>1022</v>
      </c>
      <c r="I397" s="50" t="s">
        <v>1095</v>
      </c>
      <c r="J397" s="50" t="s">
        <v>2175</v>
      </c>
      <c r="K397" s="50" t="s">
        <v>2175</v>
      </c>
      <c r="L397" s="114">
        <v>44893</v>
      </c>
      <c r="M397" s="114">
        <v>46353</v>
      </c>
      <c r="N397" s="50">
        <v>4600004170</v>
      </c>
      <c r="O397" s="50">
        <v>1500000</v>
      </c>
      <c r="P397" s="50" t="s">
        <v>801</v>
      </c>
      <c r="Q397" s="50">
        <v>22</v>
      </c>
      <c r="R397" s="50" t="s">
        <v>2058</v>
      </c>
      <c r="S397" s="50" t="s">
        <v>1077</v>
      </c>
      <c r="T397" s="50" t="s">
        <v>54</v>
      </c>
      <c r="U397" s="186" t="s">
        <v>2551</v>
      </c>
      <c r="V397" s="50" t="s">
        <v>1103</v>
      </c>
      <c r="W397" s="50" t="s">
        <v>285</v>
      </c>
      <c r="X397" s="115" t="s">
        <v>587</v>
      </c>
    </row>
    <row r="398" spans="1:24" ht="18" hidden="1" customHeight="1" x14ac:dyDescent="0.35">
      <c r="A398" t="str">
        <f t="shared" ca="1" si="17"/>
        <v>Marché en cours</v>
      </c>
      <c r="B398" s="580" t="str">
        <f t="shared" si="20"/>
        <v>C</v>
      </c>
      <c r="C398" s="581" t="str" cm="1">
        <f t="array" ref="C398">IF(B398="","",_xlfn.IFS(B398="A","📦 Appro. généraux",B398="H","🛡️ Hygiène &amp; Sécurité",B398="B","🏗️ Bâtiments &amp; Travaux",B398="J","🏗️ Bâtiments &amp; Travaux",B398="R","⚙️ Mécanique &amp; Atelier",B398="N","🧪 Chimie &amp; Biologie",B398="G","🧪 Chimie &amp; Biologie",B398="C","📣 Communication &amp; Culture",B398="D","✈️ Déplacements &amp; Logist.",B398="F","✈️ Déplacements &amp; Logist.",B398="E","📋 Études, Conseils &amp; RH",B398="I","💻 Informatique &amp; Audio.",B398="M","🔬 Instruments scient.",B398="O","🔬 Instruments scient.",B398="P","🔬 Instruments scient.",B398="S","🔬 Instruments scient.",B398="T","🔬 Instruments scient.",B398="U","🔬 Instruments scient.",B398="V","🔬 Instruments scient.",B398="W","🔬 Instruments scient.",B398="K","🐁 Expérimentation",B398="Q","🐁 Expérimentation",B398="L","🏥 Santé &amp; Médical",TRUE,"❓ Inconnu"))</f>
        <v>📣 Communication &amp; Culture</v>
      </c>
      <c r="D398" s="50" t="s">
        <v>777</v>
      </c>
      <c r="E398" s="50" t="s">
        <v>257</v>
      </c>
      <c r="F398" s="50" t="s">
        <v>1022</v>
      </c>
      <c r="G398" s="50" t="s">
        <v>257</v>
      </c>
      <c r="H398" s="50" t="s">
        <v>1022</v>
      </c>
      <c r="I398" s="50" t="s">
        <v>1095</v>
      </c>
      <c r="J398" s="50" t="s">
        <v>2175</v>
      </c>
      <c r="K398" s="50" t="s">
        <v>2175</v>
      </c>
      <c r="L398" s="114">
        <v>44893</v>
      </c>
      <c r="M398" s="114">
        <v>46353</v>
      </c>
      <c r="N398" s="50">
        <v>4600004171</v>
      </c>
      <c r="O398" s="50">
        <v>1500000</v>
      </c>
      <c r="P398" s="50" t="s">
        <v>801</v>
      </c>
      <c r="Q398" s="50">
        <v>22</v>
      </c>
      <c r="R398" s="50" t="s">
        <v>2058</v>
      </c>
      <c r="S398" s="50" t="s">
        <v>1077</v>
      </c>
      <c r="T398" s="50" t="s">
        <v>54</v>
      </c>
      <c r="U398" s="186" t="s">
        <v>2551</v>
      </c>
      <c r="V398" s="50" t="s">
        <v>1103</v>
      </c>
      <c r="W398" s="50" t="s">
        <v>285</v>
      </c>
      <c r="X398" s="115" t="s">
        <v>587</v>
      </c>
    </row>
    <row r="399" spans="1:24" ht="18" customHeight="1" x14ac:dyDescent="0.35">
      <c r="A399" t="str">
        <f t="shared" ca="1" si="17"/>
        <v>Marché en cours</v>
      </c>
      <c r="B399" s="580" t="str">
        <f t="shared" si="20"/>
        <v>C</v>
      </c>
      <c r="C399" s="581" t="str" cm="1">
        <f t="array" ref="C399">IF(B399="","",_xlfn.IFS(B399="A","📦 Appro. généraux",B399="H","🛡️ Hygiène &amp; Sécurité",B399="B","🏗️ Bâtiments &amp; Travaux",B399="J","🏗️ Bâtiments &amp; Travaux",B399="R","⚙️ Mécanique &amp; Atelier",B399="N","🧪 Chimie &amp; Biologie",B399="G","🧪 Chimie &amp; Biologie",B399="C","📣 Communication &amp; Culture",B399="D","✈️ Déplacements &amp; Logist.",B399="F","✈️ Déplacements &amp; Logist.",B399="E","📋 Études, Conseils &amp; RH",B399="I","💻 Informatique &amp; Audio.",B399="M","🔬 Instruments scient.",B399="O","🔬 Instruments scient.",B399="P","🔬 Instruments scient.",B399="S","🔬 Instruments scient.",B399="T","🔬 Instruments scient.",B399="U","🔬 Instruments scient.",B399="V","🔬 Instruments scient.",B399="W","🔬 Instruments scient.",B399="K","🐁 Expérimentation",B399="Q","🐁 Expérimentation",B399="L","🏥 Santé &amp; Médical",TRUE,"❓ Inconnu"))</f>
        <v>📣 Communication &amp; Culture</v>
      </c>
      <c r="D399" s="50" t="s">
        <v>777</v>
      </c>
      <c r="E399" s="50" t="s">
        <v>257</v>
      </c>
      <c r="F399" s="50" t="s">
        <v>1024</v>
      </c>
      <c r="G399" s="50" t="s">
        <v>257</v>
      </c>
      <c r="H399" s="50" t="s">
        <v>1024</v>
      </c>
      <c r="I399" s="50" t="s">
        <v>1095</v>
      </c>
      <c r="J399" s="50" t="s">
        <v>2175</v>
      </c>
      <c r="K399" s="50" t="s">
        <v>2175</v>
      </c>
      <c r="L399" s="114">
        <v>44893</v>
      </c>
      <c r="M399" s="114">
        <v>46353</v>
      </c>
      <c r="N399" s="50" t="s">
        <v>2694</v>
      </c>
      <c r="O399" s="50">
        <v>1500000</v>
      </c>
      <c r="P399" s="50" t="s">
        <v>801</v>
      </c>
      <c r="Q399" s="50">
        <v>22</v>
      </c>
      <c r="R399" s="50" t="s">
        <v>2058</v>
      </c>
      <c r="S399" s="50" t="s">
        <v>1077</v>
      </c>
      <c r="T399" s="50" t="s">
        <v>54</v>
      </c>
      <c r="U399" s="186" t="s">
        <v>2551</v>
      </c>
      <c r="V399" s="50" t="s">
        <v>1103</v>
      </c>
      <c r="W399" s="50" t="s">
        <v>285</v>
      </c>
      <c r="X399" s="115" t="s">
        <v>587</v>
      </c>
    </row>
    <row r="400" spans="1:24" ht="18" hidden="1" customHeight="1" x14ac:dyDescent="0.35">
      <c r="A400" t="str">
        <f t="shared" ca="1" si="17"/>
        <v>Marché en cours</v>
      </c>
      <c r="B400" s="580" t="str">
        <f t="shared" si="20"/>
        <v>C</v>
      </c>
      <c r="C400" s="581" t="str" cm="1">
        <f t="array" ref="C400">IF(B400="","",_xlfn.IFS(B400="A","📦 Appro. généraux",B400="H","🛡️ Hygiène &amp; Sécurité",B400="B","🏗️ Bâtiments &amp; Travaux",B400="J","🏗️ Bâtiments &amp; Travaux",B400="R","⚙️ Mécanique &amp; Atelier",B400="N","🧪 Chimie &amp; Biologie",B400="G","🧪 Chimie &amp; Biologie",B400="C","📣 Communication &amp; Culture",B400="D","✈️ Déplacements &amp; Logist.",B400="F","✈️ Déplacements &amp; Logist.",B400="E","📋 Études, Conseils &amp; RH",B400="I","💻 Informatique &amp; Audio.",B400="M","🔬 Instruments scient.",B400="O","🔬 Instruments scient.",B400="P","🔬 Instruments scient.",B400="S","🔬 Instruments scient.",B400="T","🔬 Instruments scient.",B400="U","🔬 Instruments scient.",B400="V","🔬 Instruments scient.",B400="W","🔬 Instruments scient.",B400="K","🐁 Expérimentation",B400="Q","🐁 Expérimentation",B400="L","🏥 Santé &amp; Médical",TRUE,"❓ Inconnu"))</f>
        <v>📣 Communication &amp; Culture</v>
      </c>
      <c r="D400" s="50" t="s">
        <v>777</v>
      </c>
      <c r="E400" s="50" t="s">
        <v>257</v>
      </c>
      <c r="F400" s="50" t="s">
        <v>1022</v>
      </c>
      <c r="G400" s="50" t="s">
        <v>257</v>
      </c>
      <c r="H400" s="50" t="s">
        <v>1022</v>
      </c>
      <c r="I400" s="50" t="s">
        <v>1095</v>
      </c>
      <c r="J400" s="50" t="s">
        <v>2175</v>
      </c>
      <c r="K400" s="50" t="s">
        <v>2175</v>
      </c>
      <c r="L400" s="114">
        <v>44893</v>
      </c>
      <c r="M400" s="114">
        <v>46353</v>
      </c>
      <c r="N400" s="50">
        <v>4600004174</v>
      </c>
      <c r="O400" s="50">
        <v>1500000</v>
      </c>
      <c r="P400" s="50" t="s">
        <v>801</v>
      </c>
      <c r="Q400" s="50">
        <v>22</v>
      </c>
      <c r="R400" s="50" t="s">
        <v>2058</v>
      </c>
      <c r="S400" s="50" t="s">
        <v>1077</v>
      </c>
      <c r="T400" s="50" t="s">
        <v>54</v>
      </c>
      <c r="U400" s="186" t="s">
        <v>2551</v>
      </c>
      <c r="V400" s="50" t="s">
        <v>1103</v>
      </c>
      <c r="W400" s="50" t="s">
        <v>286</v>
      </c>
      <c r="X400" s="115" t="s">
        <v>589</v>
      </c>
    </row>
    <row r="401" spans="1:24" ht="18" hidden="1" customHeight="1" x14ac:dyDescent="0.35">
      <c r="A401" t="str">
        <f t="shared" ca="1" si="17"/>
        <v>Marché en cours</v>
      </c>
      <c r="B401" s="580" t="str">
        <f t="shared" si="20"/>
        <v>C</v>
      </c>
      <c r="C401" s="581" t="str" cm="1">
        <f t="array" ref="C401">IF(B401="","",_xlfn.IFS(B401="A","📦 Appro. généraux",B401="H","🛡️ Hygiène &amp; Sécurité",B401="B","🏗️ Bâtiments &amp; Travaux",B401="J","🏗️ Bâtiments &amp; Travaux",B401="R","⚙️ Mécanique &amp; Atelier",B401="N","🧪 Chimie &amp; Biologie",B401="G","🧪 Chimie &amp; Biologie",B401="C","📣 Communication &amp; Culture",B401="D","✈️ Déplacements &amp; Logist.",B401="F","✈️ Déplacements &amp; Logist.",B401="E","📋 Études, Conseils &amp; RH",B401="I","💻 Informatique &amp; Audio.",B401="M","🔬 Instruments scient.",B401="O","🔬 Instruments scient.",B401="P","🔬 Instruments scient.",B401="S","🔬 Instruments scient.",B401="T","🔬 Instruments scient.",B401="U","🔬 Instruments scient.",B401="V","🔬 Instruments scient.",B401="W","🔬 Instruments scient.",B401="K","🐁 Expérimentation",B401="Q","🐁 Expérimentation",B401="L","🏥 Santé &amp; Médical",TRUE,"❓ Inconnu"))</f>
        <v>📣 Communication &amp; Culture</v>
      </c>
      <c r="D401" s="50" t="s">
        <v>777</v>
      </c>
      <c r="E401" s="50" t="s">
        <v>257</v>
      </c>
      <c r="F401" s="50" t="s">
        <v>1022</v>
      </c>
      <c r="G401" s="50" t="s">
        <v>257</v>
      </c>
      <c r="H401" s="50" t="s">
        <v>1022</v>
      </c>
      <c r="I401" s="50" t="s">
        <v>1095</v>
      </c>
      <c r="J401" s="50" t="s">
        <v>2175</v>
      </c>
      <c r="K401" s="50" t="s">
        <v>2175</v>
      </c>
      <c r="L401" s="114">
        <v>44893</v>
      </c>
      <c r="M401" s="114">
        <v>46353</v>
      </c>
      <c r="N401" s="50">
        <v>4600004175</v>
      </c>
      <c r="O401" s="50">
        <v>1500000</v>
      </c>
      <c r="P401" s="50" t="s">
        <v>801</v>
      </c>
      <c r="Q401" s="50">
        <v>22</v>
      </c>
      <c r="R401" s="50" t="s">
        <v>2058</v>
      </c>
      <c r="S401" s="50" t="s">
        <v>1077</v>
      </c>
      <c r="T401" s="50" t="s">
        <v>54</v>
      </c>
      <c r="U401" s="186" t="s">
        <v>2551</v>
      </c>
      <c r="V401" s="50" t="s">
        <v>1103</v>
      </c>
      <c r="W401" s="50" t="s">
        <v>286</v>
      </c>
      <c r="X401" s="115" t="s">
        <v>589</v>
      </c>
    </row>
    <row r="402" spans="1:24" ht="18" customHeight="1" x14ac:dyDescent="0.35">
      <c r="A402" t="str">
        <f t="shared" ca="1" si="17"/>
        <v>Marché en cours</v>
      </c>
      <c r="B402" s="580" t="str">
        <f t="shared" si="20"/>
        <v>C</v>
      </c>
      <c r="C402" s="581" t="str" cm="1">
        <f t="array" ref="C402">IF(B402="","",_xlfn.IFS(B402="A","📦 Appro. généraux",B402="H","🛡️ Hygiène &amp; Sécurité",B402="B","🏗️ Bâtiments &amp; Travaux",B402="J","🏗️ Bâtiments &amp; Travaux",B402="R","⚙️ Mécanique &amp; Atelier",B402="N","🧪 Chimie &amp; Biologie",B402="G","🧪 Chimie &amp; Biologie",B402="C","📣 Communication &amp; Culture",B402="D","✈️ Déplacements &amp; Logist.",B402="F","✈️ Déplacements &amp; Logist.",B402="E","📋 Études, Conseils &amp; RH",B402="I","💻 Informatique &amp; Audio.",B402="M","🔬 Instruments scient.",B402="O","🔬 Instruments scient.",B402="P","🔬 Instruments scient.",B402="S","🔬 Instruments scient.",B402="T","🔬 Instruments scient.",B402="U","🔬 Instruments scient.",B402="V","🔬 Instruments scient.",B402="W","🔬 Instruments scient.",B402="K","🐁 Expérimentation",B402="Q","🐁 Expérimentation",B402="L","🏥 Santé &amp; Médical",TRUE,"❓ Inconnu"))</f>
        <v>📣 Communication &amp; Culture</v>
      </c>
      <c r="D402" s="50" t="s">
        <v>777</v>
      </c>
      <c r="E402" s="50" t="s">
        <v>43</v>
      </c>
      <c r="F402" s="50" t="s">
        <v>990</v>
      </c>
      <c r="G402" s="50" t="s">
        <v>43</v>
      </c>
      <c r="H402" s="50" t="s">
        <v>990</v>
      </c>
      <c r="I402" s="50" t="s">
        <v>798</v>
      </c>
      <c r="J402" s="50" t="s">
        <v>2175</v>
      </c>
      <c r="K402" s="50" t="s">
        <v>2175</v>
      </c>
      <c r="L402" s="114">
        <v>44631</v>
      </c>
      <c r="M402" s="114">
        <v>47574</v>
      </c>
      <c r="N402" s="50">
        <v>4600004205</v>
      </c>
      <c r="O402" s="50">
        <v>8620000</v>
      </c>
      <c r="P402" s="50" t="s">
        <v>801</v>
      </c>
      <c r="Q402" s="50">
        <v>1588</v>
      </c>
      <c r="R402" s="50" t="s">
        <v>1927</v>
      </c>
      <c r="S402" s="50" t="s">
        <v>1067</v>
      </c>
      <c r="T402" s="50" t="s">
        <v>54</v>
      </c>
      <c r="U402" s="170" t="s">
        <v>2255</v>
      </c>
      <c r="V402" s="50" t="s">
        <v>1103</v>
      </c>
      <c r="W402" s="50" t="s">
        <v>287</v>
      </c>
      <c r="X402" s="115" t="s">
        <v>591</v>
      </c>
    </row>
    <row r="403" spans="1:24" ht="18" customHeight="1" x14ac:dyDescent="0.35">
      <c r="A403" t="str">
        <f t="shared" ca="1" si="17"/>
        <v>Marché en cours</v>
      </c>
      <c r="B403" s="580" t="str">
        <f t="shared" si="20"/>
        <v>C</v>
      </c>
      <c r="C403" s="581" t="str" cm="1">
        <f t="array" ref="C403">IF(B403="","",_xlfn.IFS(B403="A","📦 Appro. généraux",B403="H","🛡️ Hygiène &amp; Sécurité",B403="B","🏗️ Bâtiments &amp; Travaux",B403="J","🏗️ Bâtiments &amp; Travaux",B403="R","⚙️ Mécanique &amp; Atelier",B403="N","🧪 Chimie &amp; Biologie",B403="G","🧪 Chimie &amp; Biologie",B403="C","📣 Communication &amp; Culture",B403="D","✈️ Déplacements &amp; Logist.",B403="F","✈️ Déplacements &amp; Logist.",B403="E","📋 Études, Conseils &amp; RH",B403="I","💻 Informatique &amp; Audio.",B403="M","🔬 Instruments scient.",B403="O","🔬 Instruments scient.",B403="P","🔬 Instruments scient.",B403="S","🔬 Instruments scient.",B403="T","🔬 Instruments scient.",B403="U","🔬 Instruments scient.",B403="V","🔬 Instruments scient.",B403="W","🔬 Instruments scient.",B403="K","🐁 Expérimentation",B403="Q","🐁 Expérimentation",B403="L","🏥 Santé &amp; Médical",TRUE,"❓ Inconnu"))</f>
        <v>📣 Communication &amp; Culture</v>
      </c>
      <c r="D403" s="50" t="s">
        <v>806</v>
      </c>
      <c r="E403" s="50" t="s">
        <v>258</v>
      </c>
      <c r="F403" s="50" t="s">
        <v>884</v>
      </c>
      <c r="G403" s="50" t="s">
        <v>258</v>
      </c>
      <c r="H403" s="50" t="s">
        <v>884</v>
      </c>
      <c r="I403" s="50" t="s">
        <v>797</v>
      </c>
      <c r="J403" s="50" t="s">
        <v>798</v>
      </c>
      <c r="K403" s="50" t="s">
        <v>799</v>
      </c>
      <c r="L403" s="114">
        <v>45022</v>
      </c>
      <c r="M403" s="114">
        <v>46482</v>
      </c>
      <c r="N403" s="50">
        <v>4600004233</v>
      </c>
      <c r="O403" s="50">
        <v>400000</v>
      </c>
      <c r="P403" s="50" t="s">
        <v>800</v>
      </c>
      <c r="Q403" s="50">
        <v>16276</v>
      </c>
      <c r="R403" s="50" t="s">
        <v>2059</v>
      </c>
      <c r="S403" s="50" t="s">
        <v>739</v>
      </c>
      <c r="T403" s="50" t="s">
        <v>54</v>
      </c>
      <c r="U403" s="169" t="s">
        <v>2270</v>
      </c>
      <c r="V403" s="50" t="s">
        <v>1103</v>
      </c>
      <c r="W403" s="50" t="s">
        <v>277</v>
      </c>
      <c r="X403" s="115" t="s">
        <v>584</v>
      </c>
    </row>
    <row r="404" spans="1:24" ht="18" customHeight="1" x14ac:dyDescent="0.35">
      <c r="A404" t="str">
        <f t="shared" ca="1" si="17"/>
        <v>Marché en cours</v>
      </c>
      <c r="B404" s="580" t="str">
        <f t="shared" si="20"/>
        <v>C</v>
      </c>
      <c r="C404" s="581" t="str" cm="1">
        <f t="array" ref="C404">IF(B404="","",_xlfn.IFS(B404="A","📦 Appro. généraux",B404="H","🛡️ Hygiène &amp; Sécurité",B404="B","🏗️ Bâtiments &amp; Travaux",B404="J","🏗️ Bâtiments &amp; Travaux",B404="R","⚙️ Mécanique &amp; Atelier",B404="N","🧪 Chimie &amp; Biologie",B404="G","🧪 Chimie &amp; Biologie",B404="C","📣 Communication &amp; Culture",B404="D","✈️ Déplacements &amp; Logist.",B404="F","✈️ Déplacements &amp; Logist.",B404="E","📋 Études, Conseils &amp; RH",B404="I","💻 Informatique &amp; Audio.",B404="M","🔬 Instruments scient.",B404="O","🔬 Instruments scient.",B404="P","🔬 Instruments scient.",B404="S","🔬 Instruments scient.",B404="T","🔬 Instruments scient.",B404="U","🔬 Instruments scient.",B404="V","🔬 Instruments scient.",B404="W","🔬 Instruments scient.",B404="K","🐁 Expérimentation",B404="Q","🐁 Expérimentation",B404="L","🏥 Santé &amp; Médical",TRUE,"❓ Inconnu"))</f>
        <v>📣 Communication &amp; Culture</v>
      </c>
      <c r="D404" s="50" t="s">
        <v>777</v>
      </c>
      <c r="E404" s="50" t="s">
        <v>259</v>
      </c>
      <c r="F404" s="50" t="s">
        <v>1025</v>
      </c>
      <c r="G404" s="50" t="s">
        <v>259</v>
      </c>
      <c r="H404" s="50" t="s">
        <v>1025</v>
      </c>
      <c r="I404" s="50" t="s">
        <v>1063</v>
      </c>
      <c r="J404" s="50" t="s">
        <v>2175</v>
      </c>
      <c r="K404" s="50" t="s">
        <v>2175</v>
      </c>
      <c r="L404" s="114">
        <v>44197</v>
      </c>
      <c r="M404" s="114">
        <v>46387</v>
      </c>
      <c r="N404" s="50">
        <v>4600004235</v>
      </c>
      <c r="O404" s="50">
        <v>900000</v>
      </c>
      <c r="P404" s="50" t="s">
        <v>800</v>
      </c>
      <c r="Q404" s="50">
        <v>1594</v>
      </c>
      <c r="R404" s="50" t="s">
        <v>2060</v>
      </c>
      <c r="S404" s="50" t="s">
        <v>2205</v>
      </c>
      <c r="T404" s="50" t="s">
        <v>54</v>
      </c>
      <c r="U404" s="170" t="s">
        <v>1844</v>
      </c>
      <c r="V404" s="50" t="s">
        <v>1103</v>
      </c>
      <c r="W404" s="50" t="s">
        <v>288</v>
      </c>
      <c r="X404" s="115" t="s">
        <v>586</v>
      </c>
    </row>
    <row r="405" spans="1:24" ht="18" customHeight="1" x14ac:dyDescent="0.35">
      <c r="A405" t="str">
        <f t="shared" ca="1" si="17"/>
        <v>Marché terminé</v>
      </c>
      <c r="B405" s="580" t="str">
        <f t="shared" si="20"/>
        <v>C</v>
      </c>
      <c r="C405" s="581" t="str" cm="1">
        <f t="array" ref="C405">IF(B405="","",_xlfn.IFS(B405="A","📦 Appro. généraux",B405="H","🛡️ Hygiène &amp; Sécurité",B405="B","🏗️ Bâtiments &amp; Travaux",B405="J","🏗️ Bâtiments &amp; Travaux",B405="R","⚙️ Mécanique &amp; Atelier",B405="N","🧪 Chimie &amp; Biologie",B405="G","🧪 Chimie &amp; Biologie",B405="C","📣 Communication &amp; Culture",B405="D","✈️ Déplacements &amp; Logist.",B405="F","✈️ Déplacements &amp; Logist.",B405="E","📋 Études, Conseils &amp; RH",B405="I","💻 Informatique &amp; Audio.",B405="M","🔬 Instruments scient.",B405="O","🔬 Instruments scient.",B405="P","🔬 Instruments scient.",B405="S","🔬 Instruments scient.",B405="T","🔬 Instruments scient.",B405="U","🔬 Instruments scient.",B405="V","🔬 Instruments scient.",B405="W","🔬 Instruments scient.",B405="K","🐁 Expérimentation",B405="Q","🐁 Expérimentation",B405="L","🏥 Santé &amp; Médical",TRUE,"❓ Inconnu"))</f>
        <v>📣 Communication &amp; Culture</v>
      </c>
      <c r="D405" s="50" t="s">
        <v>777</v>
      </c>
      <c r="E405" s="50" t="s">
        <v>260</v>
      </c>
      <c r="F405" s="50" t="s">
        <v>1810</v>
      </c>
      <c r="G405" s="50" t="s">
        <v>260</v>
      </c>
      <c r="H405" s="50" t="s">
        <v>1810</v>
      </c>
      <c r="I405" s="50" t="s">
        <v>1102</v>
      </c>
      <c r="J405" s="50" t="s">
        <v>855</v>
      </c>
      <c r="K405" s="50" t="s">
        <v>2175</v>
      </c>
      <c r="L405" s="114">
        <v>45078</v>
      </c>
      <c r="M405" s="114">
        <v>45443</v>
      </c>
      <c r="N405" s="50">
        <v>4600004247</v>
      </c>
      <c r="O405" s="50">
        <v>70000</v>
      </c>
      <c r="P405" s="50" t="s">
        <v>800</v>
      </c>
      <c r="Q405" s="50">
        <v>1942</v>
      </c>
      <c r="R405" s="50" t="s">
        <v>2061</v>
      </c>
      <c r="S405" s="50" t="s">
        <v>765</v>
      </c>
      <c r="T405" s="50" t="s">
        <v>276</v>
      </c>
      <c r="U405" s="169" t="s">
        <v>765</v>
      </c>
      <c r="V405" s="50" t="s">
        <v>1103</v>
      </c>
      <c r="W405" s="50" t="s">
        <v>289</v>
      </c>
      <c r="X405" s="115" t="s">
        <v>592</v>
      </c>
    </row>
    <row r="406" spans="1:24" ht="18" customHeight="1" x14ac:dyDescent="0.35">
      <c r="A406" t="str">
        <f t="shared" ca="1" si="17"/>
        <v>Marché en cours</v>
      </c>
      <c r="B406" s="580" t="str">
        <f t="shared" si="20"/>
        <v>C</v>
      </c>
      <c r="C406" s="581" t="str" cm="1">
        <f t="array" ref="C406">IF(B406="","",_xlfn.IFS(B406="A","📦 Appro. généraux",B406="H","🛡️ Hygiène &amp; Sécurité",B406="B","🏗️ Bâtiments &amp; Travaux",B406="J","🏗️ Bâtiments &amp; Travaux",B406="R","⚙️ Mécanique &amp; Atelier",B406="N","🧪 Chimie &amp; Biologie",B406="G","🧪 Chimie &amp; Biologie",B406="C","📣 Communication &amp; Culture",B406="D","✈️ Déplacements &amp; Logist.",B406="F","✈️ Déplacements &amp; Logist.",B406="E","📋 Études, Conseils &amp; RH",B406="I","💻 Informatique &amp; Audio.",B406="M","🔬 Instruments scient.",B406="O","🔬 Instruments scient.",B406="P","🔬 Instruments scient.",B406="S","🔬 Instruments scient.",B406="T","🔬 Instruments scient.",B406="U","🔬 Instruments scient.",B406="V","🔬 Instruments scient.",B406="W","🔬 Instruments scient.",B406="K","🐁 Expérimentation",B406="Q","🐁 Expérimentation",B406="L","🏥 Santé &amp; Médical",TRUE,"❓ Inconnu"))</f>
        <v>📣 Communication &amp; Culture</v>
      </c>
      <c r="D406" s="50" t="s">
        <v>777</v>
      </c>
      <c r="E406" s="50" t="s">
        <v>261</v>
      </c>
      <c r="F406" s="50" t="s">
        <v>1809</v>
      </c>
      <c r="G406" s="50" t="s">
        <v>261</v>
      </c>
      <c r="H406" s="50" t="s">
        <v>1809</v>
      </c>
      <c r="I406" s="50" t="s">
        <v>1102</v>
      </c>
      <c r="J406" s="50" t="s">
        <v>855</v>
      </c>
      <c r="K406" s="50" t="s">
        <v>2175</v>
      </c>
      <c r="L406" s="114">
        <v>44927</v>
      </c>
      <c r="M406" s="114">
        <v>46387</v>
      </c>
      <c r="N406" s="50">
        <v>4600004259</v>
      </c>
      <c r="O406" s="50">
        <v>77702.45</v>
      </c>
      <c r="P406" s="50" t="s">
        <v>800</v>
      </c>
      <c r="Q406" s="50">
        <v>2458</v>
      </c>
      <c r="R406" s="50" t="s">
        <v>2062</v>
      </c>
      <c r="S406" s="50" t="s">
        <v>765</v>
      </c>
      <c r="T406" s="50" t="s">
        <v>54</v>
      </c>
      <c r="U406" s="169" t="s">
        <v>765</v>
      </c>
      <c r="V406" s="50" t="s">
        <v>1103</v>
      </c>
      <c r="W406" s="50" t="s">
        <v>290</v>
      </c>
      <c r="X406" s="115" t="s">
        <v>586</v>
      </c>
    </row>
    <row r="407" spans="1:24" ht="18" customHeight="1" x14ac:dyDescent="0.35">
      <c r="A407" t="str">
        <f t="shared" ca="1" si="17"/>
        <v>Marché en cours</v>
      </c>
      <c r="B407" s="580" t="str">
        <f t="shared" si="20"/>
        <v>C</v>
      </c>
      <c r="C407" s="581" t="str" cm="1">
        <f t="array" ref="C407">IF(B407="","",_xlfn.IFS(B407="A","📦 Appro. généraux",B407="H","🛡️ Hygiène &amp; Sécurité",B407="B","🏗️ Bâtiments &amp; Travaux",B407="J","🏗️ Bâtiments &amp; Travaux",B407="R","⚙️ Mécanique &amp; Atelier",B407="N","🧪 Chimie &amp; Biologie",B407="G","🧪 Chimie &amp; Biologie",B407="C","📣 Communication &amp; Culture",B407="D","✈️ Déplacements &amp; Logist.",B407="F","✈️ Déplacements &amp; Logist.",B407="E","📋 Études, Conseils &amp; RH",B407="I","💻 Informatique &amp; Audio.",B407="M","🔬 Instruments scient.",B407="O","🔬 Instruments scient.",B407="P","🔬 Instruments scient.",B407="S","🔬 Instruments scient.",B407="T","🔬 Instruments scient.",B407="U","🔬 Instruments scient.",B407="V","🔬 Instruments scient.",B407="W","🔬 Instruments scient.",B407="K","🐁 Expérimentation",B407="Q","🐁 Expérimentation",B407="L","🏥 Santé &amp; Médical",TRUE,"❓ Inconnu"))</f>
        <v>📣 Communication &amp; Culture</v>
      </c>
      <c r="D407" s="50" t="s">
        <v>777</v>
      </c>
      <c r="E407" s="50" t="s">
        <v>262</v>
      </c>
      <c r="F407" s="50" t="s">
        <v>1808</v>
      </c>
      <c r="G407" s="50" t="s">
        <v>262</v>
      </c>
      <c r="H407" s="50" t="s">
        <v>1808</v>
      </c>
      <c r="I407" s="50" t="s">
        <v>1102</v>
      </c>
      <c r="J407" s="50" t="s">
        <v>855</v>
      </c>
      <c r="K407" s="50" t="s">
        <v>2175</v>
      </c>
      <c r="L407" s="114">
        <v>44927</v>
      </c>
      <c r="M407" s="114">
        <v>46387</v>
      </c>
      <c r="N407" s="50">
        <v>4600004277</v>
      </c>
      <c r="O407" s="50">
        <v>400000</v>
      </c>
      <c r="P407" s="50" t="s">
        <v>800</v>
      </c>
      <c r="Q407" s="50">
        <v>1669</v>
      </c>
      <c r="R407" s="50" t="s">
        <v>2063</v>
      </c>
      <c r="S407" s="50" t="s">
        <v>765</v>
      </c>
      <c r="T407" s="50" t="s">
        <v>54</v>
      </c>
      <c r="U407" s="169" t="s">
        <v>765</v>
      </c>
      <c r="V407" s="50" t="s">
        <v>1103</v>
      </c>
      <c r="W407" s="50" t="s">
        <v>291</v>
      </c>
      <c r="X407" s="115" t="s">
        <v>586</v>
      </c>
    </row>
    <row r="408" spans="1:24" ht="18" customHeight="1" x14ac:dyDescent="0.35">
      <c r="A408" t="str">
        <f t="shared" ca="1" si="17"/>
        <v>Marché en cours</v>
      </c>
      <c r="B408" s="580" t="str">
        <f t="shared" si="20"/>
        <v>C</v>
      </c>
      <c r="C408" s="581" t="str" cm="1">
        <f t="array" ref="C408">IF(B408="","",_xlfn.IFS(B408="A","📦 Appro. généraux",B408="H","🛡️ Hygiène &amp; Sécurité",B408="B","🏗️ Bâtiments &amp; Travaux",B408="J","🏗️ Bâtiments &amp; Travaux",B408="R","⚙️ Mécanique &amp; Atelier",B408="N","🧪 Chimie &amp; Biologie",B408="G","🧪 Chimie &amp; Biologie",B408="C","📣 Communication &amp; Culture",B408="D","✈️ Déplacements &amp; Logist.",B408="F","✈️ Déplacements &amp; Logist.",B408="E","📋 Études, Conseils &amp; RH",B408="I","💻 Informatique &amp; Audio.",B408="M","🔬 Instruments scient.",B408="O","🔬 Instruments scient.",B408="P","🔬 Instruments scient.",B408="S","🔬 Instruments scient.",B408="T","🔬 Instruments scient.",B408="U","🔬 Instruments scient.",B408="V","🔬 Instruments scient.",B408="W","🔬 Instruments scient.",B408="K","🐁 Expérimentation",B408="Q","🐁 Expérimentation",B408="L","🏥 Santé &amp; Médical",TRUE,"❓ Inconnu"))</f>
        <v>📣 Communication &amp; Culture</v>
      </c>
      <c r="D408" s="50" t="s">
        <v>777</v>
      </c>
      <c r="E408" s="50" t="s">
        <v>263</v>
      </c>
      <c r="F408" s="50" t="s">
        <v>1807</v>
      </c>
      <c r="G408" s="50" t="s">
        <v>263</v>
      </c>
      <c r="H408" s="50" t="s">
        <v>1807</v>
      </c>
      <c r="I408" s="50" t="s">
        <v>1102</v>
      </c>
      <c r="J408" s="50" t="s">
        <v>855</v>
      </c>
      <c r="K408" s="50" t="s">
        <v>2175</v>
      </c>
      <c r="L408" s="114">
        <v>45274</v>
      </c>
      <c r="M408" s="114">
        <v>46734</v>
      </c>
      <c r="N408" s="50">
        <v>4600004300</v>
      </c>
      <c r="O408" s="50">
        <v>300000</v>
      </c>
      <c r="P408" s="50" t="s">
        <v>800</v>
      </c>
      <c r="Q408" s="50">
        <v>1569</v>
      </c>
      <c r="R408" s="50" t="s">
        <v>2064</v>
      </c>
      <c r="S408" s="50" t="s">
        <v>765</v>
      </c>
      <c r="T408" s="50" t="s">
        <v>54</v>
      </c>
      <c r="U408" s="171" t="s">
        <v>2233</v>
      </c>
      <c r="V408" s="50" t="s">
        <v>1103</v>
      </c>
      <c r="W408" s="50" t="s">
        <v>292</v>
      </c>
      <c r="X408" s="115" t="s">
        <v>593</v>
      </c>
    </row>
    <row r="409" spans="1:24" ht="18" customHeight="1" x14ac:dyDescent="0.35">
      <c r="A409" t="str">
        <f t="shared" ca="1" si="17"/>
        <v>Marché terminé</v>
      </c>
      <c r="B409" s="580" t="str">
        <f t="shared" si="20"/>
        <v>C</v>
      </c>
      <c r="C409" s="581" t="str" cm="1">
        <f t="array" ref="C409">IF(B409="","",_xlfn.IFS(B409="A","📦 Appro. généraux",B409="H","🛡️ Hygiène &amp; Sécurité",B409="B","🏗️ Bâtiments &amp; Travaux",B409="J","🏗️ Bâtiments &amp; Travaux",B409="R","⚙️ Mécanique &amp; Atelier",B409="N","🧪 Chimie &amp; Biologie",B409="G","🧪 Chimie &amp; Biologie",B409="C","📣 Communication &amp; Culture",B409="D","✈️ Déplacements &amp; Logist.",B409="F","✈️ Déplacements &amp; Logist.",B409="E","📋 Études, Conseils &amp; RH",B409="I","💻 Informatique &amp; Audio.",B409="M","🔬 Instruments scient.",B409="O","🔬 Instruments scient.",B409="P","🔬 Instruments scient.",B409="S","🔬 Instruments scient.",B409="T","🔬 Instruments scient.",B409="U","🔬 Instruments scient.",B409="V","🔬 Instruments scient.",B409="W","🔬 Instruments scient.",B409="K","🐁 Expérimentation",B409="Q","🐁 Expérimentation",B409="L","🏥 Santé &amp; Médical",TRUE,"❓ Inconnu"))</f>
        <v>📣 Communication &amp; Culture</v>
      </c>
      <c r="D409" s="50" t="s">
        <v>777</v>
      </c>
      <c r="E409" s="50" t="s">
        <v>264</v>
      </c>
      <c r="F409" s="50" t="s">
        <v>1806</v>
      </c>
      <c r="G409" s="50" t="s">
        <v>264</v>
      </c>
      <c r="H409" s="50" t="s">
        <v>1806</v>
      </c>
      <c r="I409" s="50" t="s">
        <v>1102</v>
      </c>
      <c r="J409" s="50" t="s">
        <v>855</v>
      </c>
      <c r="K409" s="50" t="s">
        <v>2175</v>
      </c>
      <c r="L409" s="114">
        <v>45378</v>
      </c>
      <c r="M409" s="114">
        <v>45561</v>
      </c>
      <c r="N409" s="50">
        <v>4600004330</v>
      </c>
      <c r="O409" s="50">
        <v>55800</v>
      </c>
      <c r="P409" s="50" t="s">
        <v>800</v>
      </c>
      <c r="Q409" s="50">
        <v>18249</v>
      </c>
      <c r="R409" s="50" t="s">
        <v>2065</v>
      </c>
      <c r="S409" s="50" t="s">
        <v>765</v>
      </c>
      <c r="T409" s="50" t="s">
        <v>54</v>
      </c>
      <c r="U409" s="169" t="s">
        <v>765</v>
      </c>
      <c r="V409" s="50" t="s">
        <v>1103</v>
      </c>
      <c r="W409" s="50" t="s">
        <v>293</v>
      </c>
      <c r="X409" s="115" t="s">
        <v>594</v>
      </c>
    </row>
    <row r="410" spans="1:24" ht="18" customHeight="1" x14ac:dyDescent="0.35">
      <c r="A410" t="str">
        <f t="shared" ca="1" si="17"/>
        <v>Marché en cours</v>
      </c>
      <c r="B410" s="580" t="str">
        <f t="shared" si="20"/>
        <v>C</v>
      </c>
      <c r="C410" s="581" t="str" cm="1">
        <f t="array" ref="C410">IF(B410="","",_xlfn.IFS(B410="A","📦 Appro. généraux",B410="H","🛡️ Hygiène &amp; Sécurité",B410="B","🏗️ Bâtiments &amp; Travaux",B410="J","🏗️ Bâtiments &amp; Travaux",B410="R","⚙️ Mécanique &amp; Atelier",B410="N","🧪 Chimie &amp; Biologie",B410="G","🧪 Chimie &amp; Biologie",B410="C","📣 Communication &amp; Culture",B410="D","✈️ Déplacements &amp; Logist.",B410="F","✈️ Déplacements &amp; Logist.",B410="E","📋 Études, Conseils &amp; RH",B410="I","💻 Informatique &amp; Audio.",B410="M","🔬 Instruments scient.",B410="O","🔬 Instruments scient.",B410="P","🔬 Instruments scient.",B410="S","🔬 Instruments scient.",B410="T","🔬 Instruments scient.",B410="U","🔬 Instruments scient.",B410="V","🔬 Instruments scient.",B410="W","🔬 Instruments scient.",B410="K","🐁 Expérimentation",B410="Q","🐁 Expérimentation",B410="L","🏥 Santé &amp; Médical",TRUE,"❓ Inconnu"))</f>
        <v>📣 Communication &amp; Culture</v>
      </c>
      <c r="D410" s="50" t="s">
        <v>777</v>
      </c>
      <c r="E410" s="50" t="s">
        <v>259</v>
      </c>
      <c r="F410" s="50" t="s">
        <v>1025</v>
      </c>
      <c r="G410" s="50" t="s">
        <v>259</v>
      </c>
      <c r="H410" s="50" t="s">
        <v>1025</v>
      </c>
      <c r="I410" s="50" t="s">
        <v>1063</v>
      </c>
      <c r="J410" s="50" t="s">
        <v>2175</v>
      </c>
      <c r="K410" s="50" t="s">
        <v>2175</v>
      </c>
      <c r="L410" s="114">
        <v>44197</v>
      </c>
      <c r="M410" s="114">
        <v>46387</v>
      </c>
      <c r="N410" s="50">
        <v>4600004332</v>
      </c>
      <c r="O410" s="50">
        <v>175000</v>
      </c>
      <c r="P410" s="50" t="s">
        <v>800</v>
      </c>
      <c r="Q410" s="50">
        <v>9476</v>
      </c>
      <c r="R410" s="50" t="s">
        <v>2066</v>
      </c>
      <c r="S410" s="50" t="s">
        <v>765</v>
      </c>
      <c r="T410" s="50" t="s">
        <v>248</v>
      </c>
      <c r="U410" s="170" t="s">
        <v>1854</v>
      </c>
      <c r="V410" s="50" t="s">
        <v>1103</v>
      </c>
      <c r="W410" s="50" t="s">
        <v>289</v>
      </c>
      <c r="X410" s="115" t="s">
        <v>592</v>
      </c>
    </row>
    <row r="411" spans="1:24" ht="18" customHeight="1" x14ac:dyDescent="0.35">
      <c r="A411" t="str">
        <f t="shared" ca="1" si="17"/>
        <v>Marché terminé</v>
      </c>
      <c r="B411" s="580" t="str">
        <f t="shared" si="20"/>
        <v>C</v>
      </c>
      <c r="C411" s="581" t="str" cm="1">
        <f t="array" ref="C411">IF(B411="","",_xlfn.IFS(B411="A","📦 Appro. généraux",B411="H","🛡️ Hygiène &amp; Sécurité",B411="B","🏗️ Bâtiments &amp; Travaux",B411="J","🏗️ Bâtiments &amp; Travaux",B411="R","⚙️ Mécanique &amp; Atelier",B411="N","🧪 Chimie &amp; Biologie",B411="G","🧪 Chimie &amp; Biologie",B411="C","📣 Communication &amp; Culture",B411="D","✈️ Déplacements &amp; Logist.",B411="F","✈️ Déplacements &amp; Logist.",B411="E","📋 Études, Conseils &amp; RH",B411="I","💻 Informatique &amp; Audio.",B411="M","🔬 Instruments scient.",B411="O","🔬 Instruments scient.",B411="P","🔬 Instruments scient.",B411="S","🔬 Instruments scient.",B411="T","🔬 Instruments scient.",B411="U","🔬 Instruments scient.",B411="V","🔬 Instruments scient.",B411="W","🔬 Instruments scient.",B411="K","🐁 Expérimentation",B411="Q","🐁 Expérimentation",B411="L","🏥 Santé &amp; Médical",TRUE,"❓ Inconnu"))</f>
        <v>📣 Communication &amp; Culture</v>
      </c>
      <c r="D411" s="50" t="s">
        <v>806</v>
      </c>
      <c r="E411" s="50" t="s">
        <v>265</v>
      </c>
      <c r="F411" s="50" t="s">
        <v>885</v>
      </c>
      <c r="G411" s="50" t="s">
        <v>265</v>
      </c>
      <c r="H411" s="50" t="s">
        <v>885</v>
      </c>
      <c r="I411" s="50" t="s">
        <v>797</v>
      </c>
      <c r="J411" s="50" t="s">
        <v>798</v>
      </c>
      <c r="K411" s="50" t="s">
        <v>799</v>
      </c>
      <c r="L411" s="114">
        <v>45448</v>
      </c>
      <c r="M411" s="114">
        <v>46147</v>
      </c>
      <c r="N411" s="50">
        <v>4600004336</v>
      </c>
      <c r="O411" s="50">
        <v>200000</v>
      </c>
      <c r="P411" s="50" t="s">
        <v>800</v>
      </c>
      <c r="Q411" s="50">
        <v>18800</v>
      </c>
      <c r="R411" s="50" t="s">
        <v>2067</v>
      </c>
      <c r="S411" s="50" t="s">
        <v>740</v>
      </c>
      <c r="T411" s="50" t="s">
        <v>54</v>
      </c>
      <c r="U411" s="170" t="s">
        <v>2234</v>
      </c>
      <c r="V411" s="50" t="s">
        <v>898</v>
      </c>
      <c r="W411" s="50" t="s">
        <v>294</v>
      </c>
      <c r="X411" s="115" t="s">
        <v>595</v>
      </c>
    </row>
    <row r="412" spans="1:24" ht="18" customHeight="1" x14ac:dyDescent="0.35">
      <c r="A412" t="str">
        <f t="shared" ca="1" si="17"/>
        <v>Marché en cours</v>
      </c>
      <c r="B412" s="580" t="str">
        <f t="shared" si="20"/>
        <v>C</v>
      </c>
      <c r="C412" s="581" t="str" cm="1">
        <f t="array" ref="C412">IF(B412="","",_xlfn.IFS(B412="A","📦 Appro. généraux",B412="H","🛡️ Hygiène &amp; Sécurité",B412="B","🏗️ Bâtiments &amp; Travaux",B412="J","🏗️ Bâtiments &amp; Travaux",B412="R","⚙️ Mécanique &amp; Atelier",B412="N","🧪 Chimie &amp; Biologie",B412="G","🧪 Chimie &amp; Biologie",B412="C","📣 Communication &amp; Culture",B412="D","✈️ Déplacements &amp; Logist.",B412="F","✈️ Déplacements &amp; Logist.",B412="E","📋 Études, Conseils &amp; RH",B412="I","💻 Informatique &amp; Audio.",B412="M","🔬 Instruments scient.",B412="O","🔬 Instruments scient.",B412="P","🔬 Instruments scient.",B412="S","🔬 Instruments scient.",B412="T","🔬 Instruments scient.",B412="U","🔬 Instruments scient.",B412="V","🔬 Instruments scient.",B412="W","🔬 Instruments scient.",B412="K","🐁 Expérimentation",B412="Q","🐁 Expérimentation",B412="L","🏥 Santé &amp; Médical",TRUE,"❓ Inconnu"))</f>
        <v>📣 Communication &amp; Culture</v>
      </c>
      <c r="D412" s="50" t="s">
        <v>806</v>
      </c>
      <c r="E412" s="50" t="s">
        <v>266</v>
      </c>
      <c r="F412" s="50" t="s">
        <v>886</v>
      </c>
      <c r="G412" s="50" t="s">
        <v>266</v>
      </c>
      <c r="H412" s="50" t="s">
        <v>886</v>
      </c>
      <c r="I412" s="50" t="s">
        <v>895</v>
      </c>
      <c r="J412" s="50" t="s">
        <v>855</v>
      </c>
      <c r="K412" s="50" t="s">
        <v>858</v>
      </c>
      <c r="L412" s="114">
        <v>45439</v>
      </c>
      <c r="M412" s="114">
        <v>46533</v>
      </c>
      <c r="N412" s="50">
        <v>4600004337</v>
      </c>
      <c r="O412" s="50">
        <v>90250</v>
      </c>
      <c r="P412" s="50" t="s">
        <v>800</v>
      </c>
      <c r="Q412" s="50">
        <v>15183</v>
      </c>
      <c r="R412" s="50" t="s">
        <v>2068</v>
      </c>
      <c r="S412" s="50" t="s">
        <v>767</v>
      </c>
      <c r="T412" s="50" t="s">
        <v>54</v>
      </c>
      <c r="U412" s="170" t="s">
        <v>1889</v>
      </c>
      <c r="V412" s="50" t="s">
        <v>899</v>
      </c>
      <c r="W412" s="50" t="s">
        <v>295</v>
      </c>
      <c r="X412" s="115" t="s">
        <v>596</v>
      </c>
    </row>
    <row r="413" spans="1:24" ht="18" customHeight="1" x14ac:dyDescent="0.35">
      <c r="A413" t="str">
        <f t="shared" ca="1" si="17"/>
        <v>Marché en cours</v>
      </c>
      <c r="B413" s="580" t="str">
        <f t="shared" si="20"/>
        <v>C</v>
      </c>
      <c r="C413" s="581" t="str" cm="1">
        <f t="array" ref="C413">IF(B413="","",_xlfn.IFS(B413="A","📦 Appro. généraux",B413="H","🛡️ Hygiène &amp; Sécurité",B413="B","🏗️ Bâtiments &amp; Travaux",B413="J","🏗️ Bâtiments &amp; Travaux",B413="R","⚙️ Mécanique &amp; Atelier",B413="N","🧪 Chimie &amp; Biologie",B413="G","🧪 Chimie &amp; Biologie",B413="C","📣 Communication &amp; Culture",B413="D","✈️ Déplacements &amp; Logist.",B413="F","✈️ Déplacements &amp; Logist.",B413="E","📋 Études, Conseils &amp; RH",B413="I","💻 Informatique &amp; Audio.",B413="M","🔬 Instruments scient.",B413="O","🔬 Instruments scient.",B413="P","🔬 Instruments scient.",B413="S","🔬 Instruments scient.",B413="T","🔬 Instruments scient.",B413="U","🔬 Instruments scient.",B413="V","🔬 Instruments scient.",B413="W","🔬 Instruments scient.",B413="K","🐁 Expérimentation",B413="Q","🐁 Expérimentation",B413="L","🏥 Santé &amp; Médical",TRUE,"❓ Inconnu"))</f>
        <v>📣 Communication &amp; Culture</v>
      </c>
      <c r="D413" s="50" t="s">
        <v>777</v>
      </c>
      <c r="E413" s="50" t="s">
        <v>267</v>
      </c>
      <c r="F413" s="50" t="s">
        <v>887</v>
      </c>
      <c r="G413" s="50" t="s">
        <v>267</v>
      </c>
      <c r="H413" s="50" t="s">
        <v>887</v>
      </c>
      <c r="I413" s="50" t="s">
        <v>797</v>
      </c>
      <c r="J413" s="50" t="s">
        <v>798</v>
      </c>
      <c r="K413" s="50" t="s">
        <v>799</v>
      </c>
      <c r="L413" s="114">
        <v>45425</v>
      </c>
      <c r="M413" s="114">
        <v>46885</v>
      </c>
      <c r="N413" s="50">
        <v>4600004341</v>
      </c>
      <c r="O413" s="50">
        <v>800000</v>
      </c>
      <c r="P413" s="50" t="s">
        <v>801</v>
      </c>
      <c r="Q413" s="50">
        <v>13568</v>
      </c>
      <c r="R413" s="50" t="s">
        <v>2069</v>
      </c>
      <c r="S413" s="50" t="s">
        <v>741</v>
      </c>
      <c r="T413" s="50" t="s">
        <v>54</v>
      </c>
      <c r="U413" s="169" t="s">
        <v>2264</v>
      </c>
      <c r="V413" s="50" t="s">
        <v>900</v>
      </c>
      <c r="W413" s="50" t="s">
        <v>278</v>
      </c>
      <c r="X413" s="115" t="s">
        <v>585</v>
      </c>
    </row>
    <row r="414" spans="1:24" ht="18" customHeight="1" x14ac:dyDescent="0.35">
      <c r="A414" t="str">
        <f t="shared" ca="1" si="17"/>
        <v>Marché terminé</v>
      </c>
      <c r="B414" s="580" t="str">
        <f t="shared" si="20"/>
        <v>C</v>
      </c>
      <c r="C414" s="581" t="str" cm="1">
        <f t="array" ref="C414">IF(B414="","",_xlfn.IFS(B414="A","📦 Appro. généraux",B414="H","🛡️ Hygiène &amp; Sécurité",B414="B","🏗️ Bâtiments &amp; Travaux",B414="J","🏗️ Bâtiments &amp; Travaux",B414="R","⚙️ Mécanique &amp; Atelier",B414="N","🧪 Chimie &amp; Biologie",B414="G","🧪 Chimie &amp; Biologie",B414="C","📣 Communication &amp; Culture",B414="D","✈️ Déplacements &amp; Logist.",B414="F","✈️ Déplacements &amp; Logist.",B414="E","📋 Études, Conseils &amp; RH",B414="I","💻 Informatique &amp; Audio.",B414="M","🔬 Instruments scient.",B414="O","🔬 Instruments scient.",B414="P","🔬 Instruments scient.",B414="S","🔬 Instruments scient.",B414="T","🔬 Instruments scient.",B414="U","🔬 Instruments scient.",B414="V","🔬 Instruments scient.",B414="W","🔬 Instruments scient.",B414="K","🐁 Expérimentation",B414="Q","🐁 Expérimentation",B414="L","🏥 Santé &amp; Médical",TRUE,"❓ Inconnu"))</f>
        <v>📣 Communication &amp; Culture</v>
      </c>
      <c r="D414" s="50" t="s">
        <v>777</v>
      </c>
      <c r="E414" s="50" t="s">
        <v>268</v>
      </c>
      <c r="F414" s="50" t="s">
        <v>888</v>
      </c>
      <c r="G414" s="50" t="s">
        <v>268</v>
      </c>
      <c r="H414" s="50" t="s">
        <v>888</v>
      </c>
      <c r="I414" s="50" t="s">
        <v>796</v>
      </c>
      <c r="J414" s="50" t="s">
        <v>798</v>
      </c>
      <c r="K414" s="50" t="s">
        <v>799</v>
      </c>
      <c r="L414" s="114">
        <v>45488</v>
      </c>
      <c r="M414" s="114">
        <v>46217</v>
      </c>
      <c r="N414" s="50">
        <v>4600004343</v>
      </c>
      <c r="O414" s="50">
        <v>130000</v>
      </c>
      <c r="P414" s="50" t="s">
        <v>800</v>
      </c>
      <c r="Q414" s="50">
        <v>17029</v>
      </c>
      <c r="R414" s="50" t="s">
        <v>2070</v>
      </c>
      <c r="S414" s="50" t="s">
        <v>742</v>
      </c>
      <c r="T414" s="50" t="s">
        <v>54</v>
      </c>
      <c r="U414" s="171" t="s">
        <v>2235</v>
      </c>
      <c r="V414" s="50" t="s">
        <v>1103</v>
      </c>
      <c r="W414" s="50" t="s">
        <v>294</v>
      </c>
      <c r="X414" s="115" t="s">
        <v>595</v>
      </c>
    </row>
    <row r="415" spans="1:24" ht="18" customHeight="1" x14ac:dyDescent="0.35">
      <c r="A415" t="str">
        <f t="shared" ref="A415:A446" ca="1" si="21">IF(M415&lt;TODAY(),"Marché terminé","Marché en cours")</f>
        <v>Marché terminé</v>
      </c>
      <c r="B415" s="580" t="str">
        <f t="shared" si="20"/>
        <v>C</v>
      </c>
      <c r="C415" s="581" t="str" cm="1">
        <f t="array" ref="C415">IF(B415="","",_xlfn.IFS(B415="A","📦 Appro. généraux",B415="H","🛡️ Hygiène &amp; Sécurité",B415="B","🏗️ Bâtiments &amp; Travaux",B415="J","🏗️ Bâtiments &amp; Travaux",B415="R","⚙️ Mécanique &amp; Atelier",B415="N","🧪 Chimie &amp; Biologie",B415="G","🧪 Chimie &amp; Biologie",B415="C","📣 Communication &amp; Culture",B415="D","✈️ Déplacements &amp; Logist.",B415="F","✈️ Déplacements &amp; Logist.",B415="E","📋 Études, Conseils &amp; RH",B415="I","💻 Informatique &amp; Audio.",B415="M","🔬 Instruments scient.",B415="O","🔬 Instruments scient.",B415="P","🔬 Instruments scient.",B415="S","🔬 Instruments scient.",B415="T","🔬 Instruments scient.",B415="U","🔬 Instruments scient.",B415="V","🔬 Instruments scient.",B415="W","🔬 Instruments scient.",B415="K","🐁 Expérimentation",B415="Q","🐁 Expérimentation",B415="L","🏥 Santé &amp; Médical",TRUE,"❓ Inconnu"))</f>
        <v>📣 Communication &amp; Culture</v>
      </c>
      <c r="D415" s="50" t="s">
        <v>777</v>
      </c>
      <c r="E415" s="50" t="s">
        <v>269</v>
      </c>
      <c r="F415" s="50" t="s">
        <v>889</v>
      </c>
      <c r="G415" s="50" t="s">
        <v>269</v>
      </c>
      <c r="H415" s="50" t="s">
        <v>889</v>
      </c>
      <c r="I415" s="50" t="s">
        <v>796</v>
      </c>
      <c r="J415" s="50" t="s">
        <v>798</v>
      </c>
      <c r="K415" s="50" t="s">
        <v>799</v>
      </c>
      <c r="L415" s="114">
        <v>45495</v>
      </c>
      <c r="M415" s="114">
        <v>46081</v>
      </c>
      <c r="N415" s="50">
        <v>4600004352</v>
      </c>
      <c r="O415" s="50">
        <v>55000</v>
      </c>
      <c r="P415" s="50" t="s">
        <v>800</v>
      </c>
      <c r="Q415" s="50">
        <v>19091</v>
      </c>
      <c r="R415" s="50" t="s">
        <v>2071</v>
      </c>
      <c r="S415" s="50" t="s">
        <v>743</v>
      </c>
      <c r="T415" s="50" t="s">
        <v>54</v>
      </c>
      <c r="U415" s="169" t="s">
        <v>2271</v>
      </c>
      <c r="V415" s="50" t="s">
        <v>980</v>
      </c>
      <c r="W415" s="50" t="s">
        <v>296</v>
      </c>
      <c r="X415" s="115" t="s">
        <v>597</v>
      </c>
    </row>
    <row r="416" spans="1:24" ht="18" customHeight="1" x14ac:dyDescent="0.35">
      <c r="A416" t="str">
        <f t="shared" ca="1" si="21"/>
        <v>Marché en cours</v>
      </c>
      <c r="B416" s="580" t="str">
        <f t="shared" si="20"/>
        <v>C</v>
      </c>
      <c r="C416" s="581" t="str" cm="1">
        <f t="array" ref="C416">IF(B416="","",_xlfn.IFS(B416="A","📦 Appro. généraux",B416="H","🛡️ Hygiène &amp; Sécurité",B416="B","🏗️ Bâtiments &amp; Travaux",B416="J","🏗️ Bâtiments &amp; Travaux",B416="R","⚙️ Mécanique &amp; Atelier",B416="N","🧪 Chimie &amp; Biologie",B416="G","🧪 Chimie &amp; Biologie",B416="C","📣 Communication &amp; Culture",B416="D","✈️ Déplacements &amp; Logist.",B416="F","✈️ Déplacements &amp; Logist.",B416="E","📋 Études, Conseils &amp; RH",B416="I","💻 Informatique &amp; Audio.",B416="M","🔬 Instruments scient.",B416="O","🔬 Instruments scient.",B416="P","🔬 Instruments scient.",B416="S","🔬 Instruments scient.",B416="T","🔬 Instruments scient.",B416="U","🔬 Instruments scient.",B416="V","🔬 Instruments scient.",B416="W","🔬 Instruments scient.",B416="K","🐁 Expérimentation",B416="Q","🐁 Expérimentation",B416="L","🏥 Santé &amp; Médical",TRUE,"❓ Inconnu"))</f>
        <v>📣 Communication &amp; Culture</v>
      </c>
      <c r="D416" s="50" t="s">
        <v>777</v>
      </c>
      <c r="E416" s="50" t="s">
        <v>270</v>
      </c>
      <c r="F416" s="50" t="s">
        <v>1805</v>
      </c>
      <c r="G416" s="50" t="s">
        <v>270</v>
      </c>
      <c r="H416" s="50" t="s">
        <v>1805</v>
      </c>
      <c r="I416" s="50" t="s">
        <v>1095</v>
      </c>
      <c r="J416" s="50" t="s">
        <v>798</v>
      </c>
      <c r="K416" s="50" t="s">
        <v>799</v>
      </c>
      <c r="L416" s="114">
        <v>45560</v>
      </c>
      <c r="M416" s="114">
        <v>46654</v>
      </c>
      <c r="N416" s="50">
        <v>4600004367</v>
      </c>
      <c r="O416" s="50">
        <v>600000</v>
      </c>
      <c r="P416" s="50" t="s">
        <v>800</v>
      </c>
      <c r="Q416" s="50">
        <v>3125</v>
      </c>
      <c r="R416" s="50" t="s">
        <v>2072</v>
      </c>
      <c r="S416" s="50" t="s">
        <v>744</v>
      </c>
      <c r="T416" s="50" t="s">
        <v>54</v>
      </c>
      <c r="U416" s="186" t="s">
        <v>2517</v>
      </c>
      <c r="V416" s="50" t="s">
        <v>1103</v>
      </c>
      <c r="W416" s="50" t="s">
        <v>287</v>
      </c>
      <c r="X416" s="115" t="s">
        <v>591</v>
      </c>
    </row>
    <row r="417" spans="1:24" ht="18" customHeight="1" x14ac:dyDescent="0.35">
      <c r="A417" t="str">
        <f t="shared" ca="1" si="21"/>
        <v>Marché en cours</v>
      </c>
      <c r="B417" s="580" t="str">
        <f t="shared" si="20"/>
        <v>C</v>
      </c>
      <c r="C417" s="581" t="str" cm="1">
        <f t="array" ref="C417">IF(B417="","",_xlfn.IFS(B417="A","📦 Appro. généraux",B417="H","🛡️ Hygiène &amp; Sécurité",B417="B","🏗️ Bâtiments &amp; Travaux",B417="J","🏗️ Bâtiments &amp; Travaux",B417="R","⚙️ Mécanique &amp; Atelier",B417="N","🧪 Chimie &amp; Biologie",B417="G","🧪 Chimie &amp; Biologie",B417="C","📣 Communication &amp; Culture",B417="D","✈️ Déplacements &amp; Logist.",B417="F","✈️ Déplacements &amp; Logist.",B417="E","📋 Études, Conseils &amp; RH",B417="I","💻 Informatique &amp; Audio.",B417="M","🔬 Instruments scient.",B417="O","🔬 Instruments scient.",B417="P","🔬 Instruments scient.",B417="S","🔬 Instruments scient.",B417="T","🔬 Instruments scient.",B417="U","🔬 Instruments scient.",B417="V","🔬 Instruments scient.",B417="W","🔬 Instruments scient.",B417="K","🐁 Expérimentation",B417="Q","🐁 Expérimentation",B417="L","🏥 Santé &amp; Médical",TRUE,"❓ Inconnu"))</f>
        <v>📣 Communication &amp; Culture</v>
      </c>
      <c r="D417" s="50" t="s">
        <v>777</v>
      </c>
      <c r="E417" s="50" t="s">
        <v>271</v>
      </c>
      <c r="F417" s="50" t="s">
        <v>890</v>
      </c>
      <c r="G417" s="50" t="s">
        <v>271</v>
      </c>
      <c r="H417" s="50" t="s">
        <v>894</v>
      </c>
      <c r="I417" s="50" t="s">
        <v>853</v>
      </c>
      <c r="J417" s="50" t="s">
        <v>853</v>
      </c>
      <c r="K417" s="50" t="s">
        <v>853</v>
      </c>
      <c r="L417" s="114">
        <v>45572</v>
      </c>
      <c r="M417" s="114">
        <v>46387</v>
      </c>
      <c r="N417" s="50">
        <v>4600004396</v>
      </c>
      <c r="O417" s="50">
        <v>1000000</v>
      </c>
      <c r="P417" s="50" t="s">
        <v>897</v>
      </c>
      <c r="Q417" s="50">
        <v>12</v>
      </c>
      <c r="R417" s="50" t="s">
        <v>2056</v>
      </c>
      <c r="S417" s="50" t="s">
        <v>1076</v>
      </c>
      <c r="T417" s="50" t="s">
        <v>54</v>
      </c>
      <c r="U417" s="169" t="s">
        <v>2268</v>
      </c>
      <c r="V417" s="50" t="s">
        <v>1103</v>
      </c>
      <c r="W417" s="50" t="s">
        <v>297</v>
      </c>
      <c r="X417" s="115" t="s">
        <v>588</v>
      </c>
    </row>
    <row r="418" spans="1:24" ht="18" customHeight="1" x14ac:dyDescent="0.35">
      <c r="A418" t="str">
        <f t="shared" ca="1" si="21"/>
        <v>Marché terminé</v>
      </c>
      <c r="B418" s="580" t="str">
        <f t="shared" si="20"/>
        <v>C</v>
      </c>
      <c r="C418" s="581" t="str" cm="1">
        <f t="array" ref="C418">IF(B418="","",_xlfn.IFS(B418="A","📦 Appro. généraux",B418="H","🛡️ Hygiène &amp; Sécurité",B418="B","🏗️ Bâtiments &amp; Travaux",B418="J","🏗️ Bâtiments &amp; Travaux",B418="R","⚙️ Mécanique &amp; Atelier",B418="N","🧪 Chimie &amp; Biologie",B418="G","🧪 Chimie &amp; Biologie",B418="C","📣 Communication &amp; Culture",B418="D","✈️ Déplacements &amp; Logist.",B418="F","✈️ Déplacements &amp; Logist.",B418="E","📋 Études, Conseils &amp; RH",B418="I","💻 Informatique &amp; Audio.",B418="M","🔬 Instruments scient.",B418="O","🔬 Instruments scient.",B418="P","🔬 Instruments scient.",B418="S","🔬 Instruments scient.",B418="T","🔬 Instruments scient.",B418="U","🔬 Instruments scient.",B418="V","🔬 Instruments scient.",B418="W","🔬 Instruments scient.",B418="K","🐁 Expérimentation",B418="Q","🐁 Expérimentation",B418="L","🏥 Santé &amp; Médical",TRUE,"❓ Inconnu"))</f>
        <v>📣 Communication &amp; Culture</v>
      </c>
      <c r="D418" s="50" t="s">
        <v>777</v>
      </c>
      <c r="E418" s="50" t="s">
        <v>272</v>
      </c>
      <c r="F418" s="50" t="s">
        <v>891</v>
      </c>
      <c r="G418" s="50" t="s">
        <v>272</v>
      </c>
      <c r="H418" s="50" t="s">
        <v>891</v>
      </c>
      <c r="I418" s="50" t="s">
        <v>796</v>
      </c>
      <c r="J418" s="50" t="s">
        <v>798</v>
      </c>
      <c r="K418" s="50" t="s">
        <v>799</v>
      </c>
      <c r="L418" s="114">
        <v>45611</v>
      </c>
      <c r="M418" s="114">
        <v>45975</v>
      </c>
      <c r="N418" s="50">
        <v>4600004404</v>
      </c>
      <c r="O418" s="50">
        <v>130000</v>
      </c>
      <c r="P418" s="50" t="s">
        <v>860</v>
      </c>
      <c r="Q418" s="50">
        <v>17029</v>
      </c>
      <c r="R418" s="50" t="s">
        <v>2070</v>
      </c>
      <c r="S418" s="50" t="s">
        <v>742</v>
      </c>
      <c r="T418" s="50" t="s">
        <v>54</v>
      </c>
      <c r="U418" s="169" t="s">
        <v>1889</v>
      </c>
      <c r="V418" s="50" t="s">
        <v>901</v>
      </c>
      <c r="W418" s="50" t="s">
        <v>294</v>
      </c>
      <c r="X418" s="115" t="s">
        <v>595</v>
      </c>
    </row>
    <row r="419" spans="1:24" ht="18" customHeight="1" x14ac:dyDescent="0.35">
      <c r="A419" t="str">
        <f t="shared" ca="1" si="21"/>
        <v>Marché terminé</v>
      </c>
      <c r="B419" s="580" t="str">
        <f t="shared" si="20"/>
        <v>C</v>
      </c>
      <c r="C419" s="581" t="str" cm="1">
        <f t="array" ref="C419">IF(B419="","",_xlfn.IFS(B419="A","📦 Appro. généraux",B419="H","🛡️ Hygiène &amp; Sécurité",B419="B","🏗️ Bâtiments &amp; Travaux",B419="J","🏗️ Bâtiments &amp; Travaux",B419="R","⚙️ Mécanique &amp; Atelier",B419="N","🧪 Chimie &amp; Biologie",B419="G","🧪 Chimie &amp; Biologie",B419="C","📣 Communication &amp; Culture",B419="D","✈️ Déplacements &amp; Logist.",B419="F","✈️ Déplacements &amp; Logist.",B419="E","📋 Études, Conseils &amp; RH",B419="I","💻 Informatique &amp; Audio.",B419="M","🔬 Instruments scient.",B419="O","🔬 Instruments scient.",B419="P","🔬 Instruments scient.",B419="S","🔬 Instruments scient.",B419="T","🔬 Instruments scient.",B419="U","🔬 Instruments scient.",B419="V","🔬 Instruments scient.",B419="W","🔬 Instruments scient.",B419="K","🐁 Expérimentation",B419="Q","🐁 Expérimentation",B419="L","🏥 Santé &amp; Médical",TRUE,"❓ Inconnu"))</f>
        <v>📣 Communication &amp; Culture</v>
      </c>
      <c r="D419" s="50" t="s">
        <v>777</v>
      </c>
      <c r="E419" s="50" t="s">
        <v>273</v>
      </c>
      <c r="F419" s="50" t="s">
        <v>892</v>
      </c>
      <c r="G419" s="50" t="s">
        <v>273</v>
      </c>
      <c r="H419" s="50" t="s">
        <v>892</v>
      </c>
      <c r="I419" s="50" t="s">
        <v>796</v>
      </c>
      <c r="J419" s="50" t="s">
        <v>855</v>
      </c>
      <c r="K419" s="50" t="s">
        <v>858</v>
      </c>
      <c r="L419" s="114">
        <v>45624</v>
      </c>
      <c r="M419" s="114">
        <v>45988</v>
      </c>
      <c r="N419" s="50">
        <v>4600004407</v>
      </c>
      <c r="O419" s="50">
        <v>83200</v>
      </c>
      <c r="P419" s="50" t="s">
        <v>800</v>
      </c>
      <c r="Q419" s="50">
        <v>19061</v>
      </c>
      <c r="R419" s="50" t="s">
        <v>2073</v>
      </c>
      <c r="S419" s="50" t="s">
        <v>768</v>
      </c>
      <c r="T419" s="50" t="s">
        <v>54</v>
      </c>
      <c r="U419" s="169" t="s">
        <v>1894</v>
      </c>
      <c r="V419" s="50" t="s">
        <v>902</v>
      </c>
      <c r="W419" s="50" t="s">
        <v>277</v>
      </c>
      <c r="X419" s="115" t="s">
        <v>584</v>
      </c>
    </row>
    <row r="420" spans="1:24" ht="18" customHeight="1" x14ac:dyDescent="0.35">
      <c r="A420" t="str">
        <f t="shared" ca="1" si="21"/>
        <v>Marché en cours</v>
      </c>
      <c r="B420" s="580" t="str">
        <f t="shared" si="20"/>
        <v>C</v>
      </c>
      <c r="C420" s="581" t="str" cm="1">
        <f t="array" ref="C420">IF(B420="","",_xlfn.IFS(B420="A","📦 Appro. généraux",B420="H","🛡️ Hygiène &amp; Sécurité",B420="B","🏗️ Bâtiments &amp; Travaux",B420="J","🏗️ Bâtiments &amp; Travaux",B420="R","⚙️ Mécanique &amp; Atelier",B420="N","🧪 Chimie &amp; Biologie",B420="G","🧪 Chimie &amp; Biologie",B420="C","📣 Communication &amp; Culture",B420="D","✈️ Déplacements &amp; Logist.",B420="F","✈️ Déplacements &amp; Logist.",B420="E","📋 Études, Conseils &amp; RH",B420="I","💻 Informatique &amp; Audio.",B420="M","🔬 Instruments scient.",B420="O","🔬 Instruments scient.",B420="P","🔬 Instruments scient.",B420="S","🔬 Instruments scient.",B420="T","🔬 Instruments scient.",B420="U","🔬 Instruments scient.",B420="V","🔬 Instruments scient.",B420="W","🔬 Instruments scient.",B420="K","🐁 Expérimentation",B420="Q","🐁 Expérimentation",B420="L","🏥 Santé &amp; Médical",TRUE,"❓ Inconnu"))</f>
        <v>📣 Communication &amp; Culture</v>
      </c>
      <c r="D420" s="50" t="s">
        <v>777</v>
      </c>
      <c r="E420" s="50" t="s">
        <v>274</v>
      </c>
      <c r="F420" s="50" t="s">
        <v>1804</v>
      </c>
      <c r="G420" s="50" t="s">
        <v>274</v>
      </c>
      <c r="H420" s="50" t="s">
        <v>1804</v>
      </c>
      <c r="I420" s="50" t="s">
        <v>765</v>
      </c>
      <c r="J420" s="50" t="s">
        <v>765</v>
      </c>
      <c r="K420" s="50" t="s">
        <v>765</v>
      </c>
      <c r="L420" s="114">
        <v>45658</v>
      </c>
      <c r="M420" s="114">
        <v>46752</v>
      </c>
      <c r="N420" s="50">
        <v>4600004420</v>
      </c>
      <c r="O420" s="50">
        <v>12000</v>
      </c>
      <c r="P420" s="50" t="s">
        <v>800</v>
      </c>
      <c r="Q420" s="50">
        <v>1594</v>
      </c>
      <c r="R420" s="50" t="s">
        <v>2060</v>
      </c>
      <c r="S420" s="50" t="s">
        <v>2205</v>
      </c>
      <c r="T420" s="50" t="s">
        <v>54</v>
      </c>
      <c r="U420" s="169" t="s">
        <v>765</v>
      </c>
      <c r="V420" s="50" t="s">
        <v>1103</v>
      </c>
      <c r="W420" s="50" t="s">
        <v>289</v>
      </c>
      <c r="X420" s="115" t="s">
        <v>592</v>
      </c>
    </row>
    <row r="421" spans="1:24" ht="18" customHeight="1" x14ac:dyDescent="0.35">
      <c r="A421" t="str">
        <f t="shared" ca="1" si="21"/>
        <v>Marché en cours</v>
      </c>
      <c r="B421" s="580" t="str">
        <f t="shared" si="20"/>
        <v>C</v>
      </c>
      <c r="C421" s="581" t="str" cm="1">
        <f t="array" ref="C421">IF(B421="","",_xlfn.IFS(B421="A","📦 Appro. généraux",B421="H","🛡️ Hygiène &amp; Sécurité",B421="B","🏗️ Bâtiments &amp; Travaux",B421="J","🏗️ Bâtiments &amp; Travaux",B421="R","⚙️ Mécanique &amp; Atelier",B421="N","🧪 Chimie &amp; Biologie",B421="G","🧪 Chimie &amp; Biologie",B421="C","📣 Communication &amp; Culture",B421="D","✈️ Déplacements &amp; Logist.",B421="F","✈️ Déplacements &amp; Logist.",B421="E","📋 Études, Conseils &amp; RH",B421="I","💻 Informatique &amp; Audio.",B421="M","🔬 Instruments scient.",B421="O","🔬 Instruments scient.",B421="P","🔬 Instruments scient.",B421="S","🔬 Instruments scient.",B421="T","🔬 Instruments scient.",B421="U","🔬 Instruments scient.",B421="V","🔬 Instruments scient.",B421="W","🔬 Instruments scient.",B421="K","🐁 Expérimentation",B421="Q","🐁 Expérimentation",B421="L","🏥 Santé &amp; Médical",TRUE,"❓ Inconnu"))</f>
        <v>📣 Communication &amp; Culture</v>
      </c>
      <c r="D421" s="50" t="s">
        <v>777</v>
      </c>
      <c r="E421" s="50" t="s">
        <v>275</v>
      </c>
      <c r="F421" s="50" t="s">
        <v>893</v>
      </c>
      <c r="G421" s="50" t="s">
        <v>275</v>
      </c>
      <c r="H421" s="50" t="s">
        <v>893</v>
      </c>
      <c r="I421" s="50" t="s">
        <v>797</v>
      </c>
      <c r="J421" s="50" t="s">
        <v>855</v>
      </c>
      <c r="K421" s="50" t="s">
        <v>858</v>
      </c>
      <c r="L421" s="114">
        <v>45761</v>
      </c>
      <c r="M421" s="114">
        <v>47221</v>
      </c>
      <c r="N421" s="50">
        <v>4600004453</v>
      </c>
      <c r="O421" s="50">
        <v>250000</v>
      </c>
      <c r="P421" s="50" t="s">
        <v>860</v>
      </c>
      <c r="Q421" s="50">
        <v>9101</v>
      </c>
      <c r="R421" s="50" t="s">
        <v>2074</v>
      </c>
      <c r="S421" s="50" t="s">
        <v>745</v>
      </c>
      <c r="T421" s="50" t="s">
        <v>54</v>
      </c>
      <c r="U421" s="169" t="s">
        <v>2272</v>
      </c>
      <c r="V421" s="50" t="s">
        <v>903</v>
      </c>
      <c r="W421" s="50" t="s">
        <v>298</v>
      </c>
      <c r="X421" s="115" t="s">
        <v>598</v>
      </c>
    </row>
    <row r="422" spans="1:24" ht="18" customHeight="1" x14ac:dyDescent="0.35">
      <c r="A422" t="str">
        <f t="shared" ca="1" si="21"/>
        <v>Marché terminé</v>
      </c>
      <c r="B422" s="582" t="str">
        <f t="shared" si="20"/>
        <v>A</v>
      </c>
      <c r="C422" s="583" t="str" cm="1">
        <f t="array" ref="C422">IF(B422="","",_xlfn.IFS(B422="A","📦 Appro. généraux",B422="H","🛡️ Hygiène &amp; Sécurité",B422="B","🏗️ Bâtiments &amp; Travaux",B422="J","🏗️ Bâtiments &amp; Travaux",B422="R","⚙️ Mécanique &amp; Atelier",B422="N","🧪 Chimie &amp; Biologie",B422="G","🧪 Chimie &amp; Biologie",B422="C","📣 Communication &amp; Culture",B422="D","✈️ Déplacements &amp; Logist.",B422="F","✈️ Déplacements &amp; Logist.",B422="E","📋 Études, Conseils &amp; RH",B422="I","💻 Informatique &amp; Audio.",B422="M","🔬 Instruments scient.",B422="O","🔬 Instruments scient.",B422="P","🔬 Instruments scient.",B422="S","🔬 Instruments scient.",B422="T","🔬 Instruments scient.",B422="U","🔬 Instruments scient.",B422="V","🔬 Instruments scient.",B422="W","🔬 Instruments scient.",B422="K","🐁 Expérimentation",B422="Q","🐁 Expérimentation",B422="L","🏥 Santé &amp; Médical",TRUE,"❓ Inconnu"))</f>
        <v>📦 Appro. généraux</v>
      </c>
      <c r="D422" s="44" t="s">
        <v>777</v>
      </c>
      <c r="E422" s="44" t="s">
        <v>33</v>
      </c>
      <c r="F422" s="44" t="s">
        <v>1690</v>
      </c>
      <c r="G422" s="44" t="s">
        <v>33</v>
      </c>
      <c r="H422" s="44" t="s">
        <v>1690</v>
      </c>
      <c r="I422" s="44" t="s">
        <v>1095</v>
      </c>
      <c r="J422" s="44" t="s">
        <v>798</v>
      </c>
      <c r="K422" s="44" t="s">
        <v>799</v>
      </c>
      <c r="L422" s="102">
        <v>43525</v>
      </c>
      <c r="M422" s="102">
        <v>44985</v>
      </c>
      <c r="N422" s="44" t="s">
        <v>1151</v>
      </c>
      <c r="O422" s="44" t="s">
        <v>1152</v>
      </c>
      <c r="P422" s="44" t="s">
        <v>800</v>
      </c>
      <c r="Q422" s="44" t="s">
        <v>1153</v>
      </c>
      <c r="R422" s="44" t="s">
        <v>1912</v>
      </c>
      <c r="S422" s="44" t="s">
        <v>1691</v>
      </c>
      <c r="T422" s="44" t="s">
        <v>54</v>
      </c>
      <c r="U422" s="186" t="s">
        <v>2515</v>
      </c>
      <c r="V422" s="44" t="s">
        <v>1103</v>
      </c>
      <c r="W422" s="44" t="s">
        <v>515</v>
      </c>
      <c r="X422" s="103" t="s">
        <v>517</v>
      </c>
    </row>
    <row r="423" spans="1:24" ht="18" customHeight="1" x14ac:dyDescent="0.35">
      <c r="A423" t="str">
        <f t="shared" ca="1" si="21"/>
        <v>Marché terminé</v>
      </c>
      <c r="B423" s="582" t="str">
        <f t="shared" si="20"/>
        <v>A</v>
      </c>
      <c r="C423" s="583" t="str" cm="1">
        <f t="array" ref="C423">IF(B423="","",_xlfn.IFS(B423="A","📦 Appro. généraux",B423="H","🛡️ Hygiène &amp; Sécurité",B423="B","🏗️ Bâtiments &amp; Travaux",B423="J","🏗️ Bâtiments &amp; Travaux",B423="R","⚙️ Mécanique &amp; Atelier",B423="N","🧪 Chimie &amp; Biologie",B423="G","🧪 Chimie &amp; Biologie",B423="C","📣 Communication &amp; Culture",B423="D","✈️ Déplacements &amp; Logist.",B423="F","✈️ Déplacements &amp; Logist.",B423="E","📋 Études, Conseils &amp; RH",B423="I","💻 Informatique &amp; Audio.",B423="M","🔬 Instruments scient.",B423="O","🔬 Instruments scient.",B423="P","🔬 Instruments scient.",B423="S","🔬 Instruments scient.",B423="T","🔬 Instruments scient.",B423="U","🔬 Instruments scient.",B423="V","🔬 Instruments scient.",B423="W","🔬 Instruments scient.",B423="K","🐁 Expérimentation",B423="Q","🐁 Expérimentation",B423="L","🏥 Santé &amp; Médical",TRUE,"❓ Inconnu"))</f>
        <v>📦 Appro. généraux</v>
      </c>
      <c r="D423" s="44" t="s">
        <v>777</v>
      </c>
      <c r="E423" s="44" t="s">
        <v>513</v>
      </c>
      <c r="F423" s="44" t="s">
        <v>1692</v>
      </c>
      <c r="G423" s="44" t="s">
        <v>513</v>
      </c>
      <c r="H423" s="44" t="s">
        <v>1692</v>
      </c>
      <c r="I423" s="44" t="s">
        <v>1096</v>
      </c>
      <c r="J423" s="44" t="s">
        <v>855</v>
      </c>
      <c r="K423" s="44" t="s">
        <v>2175</v>
      </c>
      <c r="L423" s="102">
        <v>43612</v>
      </c>
      <c r="M423" s="102">
        <v>44707</v>
      </c>
      <c r="N423" s="44" t="s">
        <v>1154</v>
      </c>
      <c r="O423" s="44" t="s">
        <v>1155</v>
      </c>
      <c r="P423" s="44" t="s">
        <v>800</v>
      </c>
      <c r="Q423" s="44" t="s">
        <v>1156</v>
      </c>
      <c r="R423" s="44" t="s">
        <v>1913</v>
      </c>
      <c r="S423" s="44" t="s">
        <v>765</v>
      </c>
      <c r="T423" s="44" t="s">
        <v>54</v>
      </c>
      <c r="U423" s="189" t="s">
        <v>2552</v>
      </c>
      <c r="V423" s="44" t="s">
        <v>1103</v>
      </c>
      <c r="W423" s="44" t="s">
        <v>55</v>
      </c>
      <c r="X423" s="103" t="s">
        <v>517</v>
      </c>
    </row>
    <row r="424" spans="1:24" ht="18" customHeight="1" x14ac:dyDescent="0.35">
      <c r="A424" t="str">
        <f t="shared" ca="1" si="21"/>
        <v>Marché terminé</v>
      </c>
      <c r="B424" s="582" t="str">
        <f t="shared" si="20"/>
        <v>A</v>
      </c>
      <c r="C424" s="583" t="str" cm="1">
        <f t="array" ref="C424">IF(B424="","",_xlfn.IFS(B424="A","📦 Appro. généraux",B424="H","🛡️ Hygiène &amp; Sécurité",B424="B","🏗️ Bâtiments &amp; Travaux",B424="J","🏗️ Bâtiments &amp; Travaux",B424="R","⚙️ Mécanique &amp; Atelier",B424="N","🧪 Chimie &amp; Biologie",B424="G","🧪 Chimie &amp; Biologie",B424="C","📣 Communication &amp; Culture",B424="D","✈️ Déplacements &amp; Logist.",B424="F","✈️ Déplacements &amp; Logist.",B424="E","📋 Études, Conseils &amp; RH",B424="I","💻 Informatique &amp; Audio.",B424="M","🔬 Instruments scient.",B424="O","🔬 Instruments scient.",B424="P","🔬 Instruments scient.",B424="S","🔬 Instruments scient.",B424="T","🔬 Instruments scient.",B424="U","🔬 Instruments scient.",B424="V","🔬 Instruments scient.",B424="W","🔬 Instruments scient.",B424="K","🐁 Expérimentation",B424="Q","🐁 Expérimentation",B424="L","🏥 Santé &amp; Médical",TRUE,"❓ Inconnu"))</f>
        <v>📦 Appro. généraux</v>
      </c>
      <c r="D424" s="44" t="s">
        <v>777</v>
      </c>
      <c r="E424" s="44" t="s">
        <v>514</v>
      </c>
      <c r="F424" s="44" t="s">
        <v>1114</v>
      </c>
      <c r="G424" s="44" t="s">
        <v>514</v>
      </c>
      <c r="H424" s="44" t="s">
        <v>1114</v>
      </c>
      <c r="I424" s="44" t="s">
        <v>1096</v>
      </c>
      <c r="J424" s="44" t="s">
        <v>2175</v>
      </c>
      <c r="K424" s="44" t="s">
        <v>2175</v>
      </c>
      <c r="L424" s="102">
        <v>43501</v>
      </c>
      <c r="M424" s="102">
        <v>44931</v>
      </c>
      <c r="N424" s="44" t="s">
        <v>1157</v>
      </c>
      <c r="O424" s="44" t="s">
        <v>1158</v>
      </c>
      <c r="P424" s="44" t="s">
        <v>800</v>
      </c>
      <c r="Q424" s="44" t="s">
        <v>1159</v>
      </c>
      <c r="R424" s="44" t="s">
        <v>1914</v>
      </c>
      <c r="S424" s="44" t="s">
        <v>687</v>
      </c>
      <c r="T424" s="44" t="s">
        <v>54</v>
      </c>
      <c r="U424" s="172" t="s">
        <v>765</v>
      </c>
      <c r="V424" s="44" t="s">
        <v>1103</v>
      </c>
      <c r="W424" s="44" t="s">
        <v>56</v>
      </c>
      <c r="X424" s="103" t="s">
        <v>518</v>
      </c>
    </row>
    <row r="425" spans="1:24" ht="18" customHeight="1" x14ac:dyDescent="0.35">
      <c r="A425" t="str">
        <f t="shared" ca="1" si="21"/>
        <v>Marché terminé</v>
      </c>
      <c r="B425" s="582" t="str">
        <f t="shared" si="20"/>
        <v>A</v>
      </c>
      <c r="C425" s="583" t="str" cm="1">
        <f t="array" ref="C425">IF(B425="","",_xlfn.IFS(B425="A","📦 Appro. généraux",B425="H","🛡️ Hygiène &amp; Sécurité",B425="B","🏗️ Bâtiments &amp; Travaux",B425="J","🏗️ Bâtiments &amp; Travaux",B425="R","⚙️ Mécanique &amp; Atelier",B425="N","🧪 Chimie &amp; Biologie",B425="G","🧪 Chimie &amp; Biologie",B425="C","📣 Communication &amp; Culture",B425="D","✈️ Déplacements &amp; Logist.",B425="F","✈️ Déplacements &amp; Logist.",B425="E","📋 Études, Conseils &amp; RH",B425="I","💻 Informatique &amp; Audio.",B425="M","🔬 Instruments scient.",B425="O","🔬 Instruments scient.",B425="P","🔬 Instruments scient.",B425="S","🔬 Instruments scient.",B425="T","🔬 Instruments scient.",B425="U","🔬 Instruments scient.",B425="V","🔬 Instruments scient.",B425="W","🔬 Instruments scient.",B425="K","🐁 Expérimentation",B425="Q","🐁 Expérimentation",B425="L","🏥 Santé &amp; Médical",TRUE,"❓ Inconnu"))</f>
        <v>📦 Appro. généraux</v>
      </c>
      <c r="D425" s="44" t="s">
        <v>777</v>
      </c>
      <c r="E425" s="44" t="s">
        <v>514</v>
      </c>
      <c r="F425" s="44" t="s">
        <v>1011</v>
      </c>
      <c r="G425" s="44" t="s">
        <v>514</v>
      </c>
      <c r="H425" s="44" t="s">
        <v>1011</v>
      </c>
      <c r="I425" s="44" t="s">
        <v>1096</v>
      </c>
      <c r="J425" s="44" t="s">
        <v>855</v>
      </c>
      <c r="K425" s="44" t="s">
        <v>2175</v>
      </c>
      <c r="L425" s="102">
        <v>43587</v>
      </c>
      <c r="M425" s="102">
        <v>45047</v>
      </c>
      <c r="N425" s="44" t="s">
        <v>1160</v>
      </c>
      <c r="O425" s="44" t="s">
        <v>1161</v>
      </c>
      <c r="P425" s="44" t="s">
        <v>800</v>
      </c>
      <c r="Q425" s="44" t="s">
        <v>1162</v>
      </c>
      <c r="R425" s="44" t="s">
        <v>1915</v>
      </c>
      <c r="S425" s="44" t="s">
        <v>1693</v>
      </c>
      <c r="T425" s="44" t="s">
        <v>54</v>
      </c>
      <c r="U425" s="172" t="s">
        <v>765</v>
      </c>
      <c r="V425" s="44" t="s">
        <v>1103</v>
      </c>
      <c r="W425" s="44" t="s">
        <v>56</v>
      </c>
      <c r="X425" s="103" t="s">
        <v>518</v>
      </c>
    </row>
    <row r="426" spans="1:24" ht="18" customHeight="1" x14ac:dyDescent="0.35">
      <c r="A426" t="str">
        <f t="shared" ca="1" si="21"/>
        <v>Marché terminé</v>
      </c>
      <c r="B426" s="582" t="str">
        <f t="shared" si="20"/>
        <v>A</v>
      </c>
      <c r="C426" s="583" t="str" cm="1">
        <f t="array" ref="C426">IF(B426="","",_xlfn.IFS(B426="A","📦 Appro. généraux",B426="H","🛡️ Hygiène &amp; Sécurité",B426="B","🏗️ Bâtiments &amp; Travaux",B426="J","🏗️ Bâtiments &amp; Travaux",B426="R","⚙️ Mécanique &amp; Atelier",B426="N","🧪 Chimie &amp; Biologie",B426="G","🧪 Chimie &amp; Biologie",B426="C","📣 Communication &amp; Culture",B426="D","✈️ Déplacements &amp; Logist.",B426="F","✈️ Déplacements &amp; Logist.",B426="E","📋 Études, Conseils &amp; RH",B426="I","💻 Informatique &amp; Audio.",B426="M","🔬 Instruments scient.",B426="O","🔬 Instruments scient.",B426="P","🔬 Instruments scient.",B426="S","🔬 Instruments scient.",B426="T","🔬 Instruments scient.",B426="U","🔬 Instruments scient.",B426="V","🔬 Instruments scient.",B426="W","🔬 Instruments scient.",B426="K","🐁 Expérimentation",B426="Q","🐁 Expérimentation",B426="L","🏥 Santé &amp; Médical",TRUE,"❓ Inconnu"))</f>
        <v>📦 Appro. généraux</v>
      </c>
      <c r="D426" s="44" t="s">
        <v>777</v>
      </c>
      <c r="E426" s="44" t="s">
        <v>514</v>
      </c>
      <c r="F426" s="44" t="s">
        <v>1011</v>
      </c>
      <c r="G426" s="44" t="s">
        <v>514</v>
      </c>
      <c r="H426" s="44" t="s">
        <v>1011</v>
      </c>
      <c r="I426" s="44" t="s">
        <v>1096</v>
      </c>
      <c r="J426" s="44" t="s">
        <v>2175</v>
      </c>
      <c r="K426" s="44" t="s">
        <v>2175</v>
      </c>
      <c r="L426" s="102">
        <v>43501</v>
      </c>
      <c r="M426" s="102">
        <v>44931</v>
      </c>
      <c r="N426" s="44" t="s">
        <v>1163</v>
      </c>
      <c r="O426" s="44" t="s">
        <v>1164</v>
      </c>
      <c r="P426" s="44" t="s">
        <v>800</v>
      </c>
      <c r="Q426" s="44" t="s">
        <v>1159</v>
      </c>
      <c r="R426" s="44" t="s">
        <v>1914</v>
      </c>
      <c r="S426" s="44" t="s">
        <v>687</v>
      </c>
      <c r="T426" s="44" t="s">
        <v>54</v>
      </c>
      <c r="U426" s="172" t="s">
        <v>765</v>
      </c>
      <c r="V426" s="44" t="s">
        <v>1103</v>
      </c>
      <c r="W426" s="44" t="s">
        <v>56</v>
      </c>
      <c r="X426" s="103" t="s">
        <v>518</v>
      </c>
    </row>
    <row r="427" spans="1:24" ht="18" customHeight="1" x14ac:dyDescent="0.35">
      <c r="A427" t="str">
        <f t="shared" ca="1" si="21"/>
        <v>Marché terminé</v>
      </c>
      <c r="B427" s="582" t="str">
        <f t="shared" si="20"/>
        <v>A</v>
      </c>
      <c r="C427" s="583" t="str" cm="1">
        <f t="array" ref="C427">IF(B427="","",_xlfn.IFS(B427="A","📦 Appro. généraux",B427="H","🛡️ Hygiène &amp; Sécurité",B427="B","🏗️ Bâtiments &amp; Travaux",B427="J","🏗️ Bâtiments &amp; Travaux",B427="R","⚙️ Mécanique &amp; Atelier",B427="N","🧪 Chimie &amp; Biologie",B427="G","🧪 Chimie &amp; Biologie",B427="C","📣 Communication &amp; Culture",B427="D","✈️ Déplacements &amp; Logist.",B427="F","✈️ Déplacements &amp; Logist.",B427="E","📋 Études, Conseils &amp; RH",B427="I","💻 Informatique &amp; Audio.",B427="M","🔬 Instruments scient.",B427="O","🔬 Instruments scient.",B427="P","🔬 Instruments scient.",B427="S","🔬 Instruments scient.",B427="T","🔬 Instruments scient.",B427="U","🔬 Instruments scient.",B427="V","🔬 Instruments scient.",B427="W","🔬 Instruments scient.",B427="K","🐁 Expérimentation",B427="Q","🐁 Expérimentation",B427="L","🏥 Santé &amp; Médical",TRUE,"❓ Inconnu"))</f>
        <v>📦 Appro. généraux</v>
      </c>
      <c r="D427" s="44" t="s">
        <v>777</v>
      </c>
      <c r="E427" s="44" t="s">
        <v>514</v>
      </c>
      <c r="F427" s="44" t="s">
        <v>1011</v>
      </c>
      <c r="G427" s="44" t="s">
        <v>514</v>
      </c>
      <c r="H427" s="44" t="s">
        <v>1011</v>
      </c>
      <c r="I427" s="44" t="s">
        <v>1096</v>
      </c>
      <c r="J427" s="44" t="s">
        <v>855</v>
      </c>
      <c r="K427" s="44" t="s">
        <v>2175</v>
      </c>
      <c r="L427" s="102">
        <v>43587</v>
      </c>
      <c r="M427" s="102">
        <v>45047</v>
      </c>
      <c r="N427" s="44" t="s">
        <v>1165</v>
      </c>
      <c r="O427" s="44" t="s">
        <v>1161</v>
      </c>
      <c r="P427" s="44" t="s">
        <v>800</v>
      </c>
      <c r="Q427" s="44" t="s">
        <v>1162</v>
      </c>
      <c r="R427" s="44" t="s">
        <v>1915</v>
      </c>
      <c r="S427" s="44" t="s">
        <v>1693</v>
      </c>
      <c r="T427" s="44" t="s">
        <v>54</v>
      </c>
      <c r="U427" s="169" t="s">
        <v>765</v>
      </c>
      <c r="V427" s="44" t="s">
        <v>1103</v>
      </c>
      <c r="W427" s="44" t="s">
        <v>56</v>
      </c>
      <c r="X427" s="103" t="s">
        <v>518</v>
      </c>
    </row>
    <row r="428" spans="1:24" ht="18" customHeight="1" x14ac:dyDescent="0.35">
      <c r="A428" t="str">
        <f t="shared" ca="1" si="21"/>
        <v>Marché terminé</v>
      </c>
      <c r="B428" s="582" t="str">
        <f t="shared" si="20"/>
        <v>A</v>
      </c>
      <c r="C428" s="583" t="str" cm="1">
        <f t="array" ref="C428">IF(B428="","",_xlfn.IFS(B428="A","📦 Appro. généraux",B428="H","🛡️ Hygiène &amp; Sécurité",B428="B","🏗️ Bâtiments &amp; Travaux",B428="J","🏗️ Bâtiments &amp; Travaux",B428="R","⚙️ Mécanique &amp; Atelier",B428="N","🧪 Chimie &amp; Biologie",B428="G","🧪 Chimie &amp; Biologie",B428="C","📣 Communication &amp; Culture",B428="D","✈️ Déplacements &amp; Logist.",B428="F","✈️ Déplacements &amp; Logist.",B428="E","📋 Études, Conseils &amp; RH",B428="I","💻 Informatique &amp; Audio.",B428="M","🔬 Instruments scient.",B428="O","🔬 Instruments scient.",B428="P","🔬 Instruments scient.",B428="S","🔬 Instruments scient.",B428="T","🔬 Instruments scient.",B428="U","🔬 Instruments scient.",B428="V","🔬 Instruments scient.",B428="W","🔬 Instruments scient.",B428="K","🐁 Expérimentation",B428="Q","🐁 Expérimentation",B428="L","🏥 Santé &amp; Médical",TRUE,"❓ Inconnu"))</f>
        <v>📦 Appro. généraux</v>
      </c>
      <c r="D428" s="44" t="s">
        <v>777</v>
      </c>
      <c r="E428" s="44" t="s">
        <v>514</v>
      </c>
      <c r="F428" s="44" t="s">
        <v>1011</v>
      </c>
      <c r="G428" s="44" t="s">
        <v>514</v>
      </c>
      <c r="H428" s="44" t="s">
        <v>1011</v>
      </c>
      <c r="I428" s="44" t="s">
        <v>1096</v>
      </c>
      <c r="J428" s="44" t="s">
        <v>2175</v>
      </c>
      <c r="K428" s="44" t="s">
        <v>2175</v>
      </c>
      <c r="L428" s="102">
        <v>43501</v>
      </c>
      <c r="M428" s="102">
        <v>44931</v>
      </c>
      <c r="N428" s="44" t="s">
        <v>1166</v>
      </c>
      <c r="O428" s="44" t="s">
        <v>1164</v>
      </c>
      <c r="P428" s="44" t="s">
        <v>800</v>
      </c>
      <c r="Q428" s="44" t="s">
        <v>1159</v>
      </c>
      <c r="R428" s="44" t="s">
        <v>1914</v>
      </c>
      <c r="S428" s="44" t="s">
        <v>687</v>
      </c>
      <c r="T428" s="44" t="s">
        <v>54</v>
      </c>
      <c r="U428" s="169" t="s">
        <v>765</v>
      </c>
      <c r="V428" s="44" t="s">
        <v>1103</v>
      </c>
      <c r="W428" s="44" t="s">
        <v>56</v>
      </c>
      <c r="X428" s="103" t="s">
        <v>518</v>
      </c>
    </row>
    <row r="429" spans="1:24" ht="18" customHeight="1" x14ac:dyDescent="0.35">
      <c r="A429" t="str">
        <f t="shared" ca="1" si="21"/>
        <v>Marché terminé</v>
      </c>
      <c r="B429" s="582" t="str">
        <f t="shared" si="20"/>
        <v>A</v>
      </c>
      <c r="C429" s="583" t="str" cm="1">
        <f t="array" ref="C429">IF(B429="","",_xlfn.IFS(B429="A","📦 Appro. généraux",B429="H","🛡️ Hygiène &amp; Sécurité",B429="B","🏗️ Bâtiments &amp; Travaux",B429="J","🏗️ Bâtiments &amp; Travaux",B429="R","⚙️ Mécanique &amp; Atelier",B429="N","🧪 Chimie &amp; Biologie",B429="G","🧪 Chimie &amp; Biologie",B429="C","📣 Communication &amp; Culture",B429="D","✈️ Déplacements &amp; Logist.",B429="F","✈️ Déplacements &amp; Logist.",B429="E","📋 Études, Conseils &amp; RH",B429="I","💻 Informatique &amp; Audio.",B429="M","🔬 Instruments scient.",B429="O","🔬 Instruments scient.",B429="P","🔬 Instruments scient.",B429="S","🔬 Instruments scient.",B429="T","🔬 Instruments scient.",B429="U","🔬 Instruments scient.",B429="V","🔬 Instruments scient.",B429="W","🔬 Instruments scient.",B429="K","🐁 Expérimentation",B429="Q","🐁 Expérimentation",B429="L","🏥 Santé &amp; Médical",TRUE,"❓ Inconnu"))</f>
        <v>📦 Appro. généraux</v>
      </c>
      <c r="D429" s="44" t="s">
        <v>777</v>
      </c>
      <c r="E429" s="44" t="s">
        <v>34</v>
      </c>
      <c r="F429" s="44" t="s">
        <v>1011</v>
      </c>
      <c r="G429" s="44" t="s">
        <v>34</v>
      </c>
      <c r="H429" s="44" t="s">
        <v>1011</v>
      </c>
      <c r="I429" s="44" t="s">
        <v>1096</v>
      </c>
      <c r="J429" s="44" t="s">
        <v>2175</v>
      </c>
      <c r="K429" s="44" t="s">
        <v>2175</v>
      </c>
      <c r="L429" s="102">
        <v>43867</v>
      </c>
      <c r="M429" s="102">
        <v>45657</v>
      </c>
      <c r="N429" s="44" t="s">
        <v>1167</v>
      </c>
      <c r="O429" s="44" t="s">
        <v>1168</v>
      </c>
      <c r="P429" s="44" t="s">
        <v>800</v>
      </c>
      <c r="Q429" s="44" t="s">
        <v>1169</v>
      </c>
      <c r="R429" s="44" t="s">
        <v>1916</v>
      </c>
      <c r="S429" s="44" t="s">
        <v>688</v>
      </c>
      <c r="T429" s="44" t="s">
        <v>54</v>
      </c>
      <c r="U429" s="186" t="s">
        <v>2533</v>
      </c>
      <c r="V429" s="44" t="s">
        <v>1103</v>
      </c>
      <c r="W429" s="44" t="s">
        <v>56</v>
      </c>
      <c r="X429" s="103" t="s">
        <v>518</v>
      </c>
    </row>
    <row r="430" spans="1:24" ht="18" customHeight="1" x14ac:dyDescent="0.35">
      <c r="A430" t="str">
        <f t="shared" ca="1" si="21"/>
        <v>Marché terminé</v>
      </c>
      <c r="B430" s="582" t="str">
        <f t="shared" si="20"/>
        <v>A</v>
      </c>
      <c r="C430" s="583" t="str" cm="1">
        <f t="array" ref="C430">IF(B430="","",_xlfn.IFS(B430="A","📦 Appro. généraux",B430="H","🛡️ Hygiène &amp; Sécurité",B430="B","🏗️ Bâtiments &amp; Travaux",B430="J","🏗️ Bâtiments &amp; Travaux",B430="R","⚙️ Mécanique &amp; Atelier",B430="N","🧪 Chimie &amp; Biologie",B430="G","🧪 Chimie &amp; Biologie",B430="C","📣 Communication &amp; Culture",B430="D","✈️ Déplacements &amp; Logist.",B430="F","✈️ Déplacements &amp; Logist.",B430="E","📋 Études, Conseils &amp; RH",B430="I","💻 Informatique &amp; Audio.",B430="M","🔬 Instruments scient.",B430="O","🔬 Instruments scient.",B430="P","🔬 Instruments scient.",B430="S","🔬 Instruments scient.",B430="T","🔬 Instruments scient.",B430="U","🔬 Instruments scient.",B430="V","🔬 Instruments scient.",B430="W","🔬 Instruments scient.",B430="K","🐁 Expérimentation",B430="Q","🐁 Expérimentation",B430="L","🏥 Santé &amp; Médical",TRUE,"❓ Inconnu"))</f>
        <v>📦 Appro. généraux</v>
      </c>
      <c r="D430" s="44" t="s">
        <v>777</v>
      </c>
      <c r="E430" s="44" t="s">
        <v>34</v>
      </c>
      <c r="F430" s="44" t="s">
        <v>1011</v>
      </c>
      <c r="G430" s="44" t="s">
        <v>34</v>
      </c>
      <c r="H430" s="44" t="s">
        <v>1011</v>
      </c>
      <c r="I430" s="44" t="s">
        <v>1096</v>
      </c>
      <c r="J430" s="44" t="s">
        <v>2175</v>
      </c>
      <c r="K430" s="44" t="s">
        <v>2175</v>
      </c>
      <c r="L430" s="102">
        <v>43867</v>
      </c>
      <c r="M430" s="102">
        <v>45657</v>
      </c>
      <c r="N430" s="44" t="s">
        <v>1170</v>
      </c>
      <c r="O430" s="44" t="s">
        <v>1171</v>
      </c>
      <c r="P430" s="44" t="s">
        <v>800</v>
      </c>
      <c r="Q430" s="44" t="s">
        <v>1169</v>
      </c>
      <c r="R430" s="44" t="s">
        <v>1916</v>
      </c>
      <c r="S430" s="44" t="s">
        <v>688</v>
      </c>
      <c r="T430" s="44" t="s">
        <v>54</v>
      </c>
      <c r="U430" s="186" t="s">
        <v>2533</v>
      </c>
      <c r="V430" s="44" t="s">
        <v>1103</v>
      </c>
      <c r="W430" s="44" t="s">
        <v>56</v>
      </c>
      <c r="X430" s="103" t="s">
        <v>518</v>
      </c>
    </row>
    <row r="431" spans="1:24" ht="18" customHeight="1" x14ac:dyDescent="0.35">
      <c r="A431" t="str">
        <f t="shared" ca="1" si="21"/>
        <v>Marché terminé</v>
      </c>
      <c r="B431" s="582" t="str">
        <f t="shared" si="20"/>
        <v>A</v>
      </c>
      <c r="C431" s="583" t="str" cm="1">
        <f t="array" ref="C431">IF(B431="","",_xlfn.IFS(B431="A","📦 Appro. généraux",B431="H","🛡️ Hygiène &amp; Sécurité",B431="B","🏗️ Bâtiments &amp; Travaux",B431="J","🏗️ Bâtiments &amp; Travaux",B431="R","⚙️ Mécanique &amp; Atelier",B431="N","🧪 Chimie &amp; Biologie",B431="G","🧪 Chimie &amp; Biologie",B431="C","📣 Communication &amp; Culture",B431="D","✈️ Déplacements &amp; Logist.",B431="F","✈️ Déplacements &amp; Logist.",B431="E","📋 Études, Conseils &amp; RH",B431="I","💻 Informatique &amp; Audio.",B431="M","🔬 Instruments scient.",B431="O","🔬 Instruments scient.",B431="P","🔬 Instruments scient.",B431="S","🔬 Instruments scient.",B431="T","🔬 Instruments scient.",B431="U","🔬 Instruments scient.",B431="V","🔬 Instruments scient.",B431="W","🔬 Instruments scient.",B431="K","🐁 Expérimentation",B431="Q","🐁 Expérimentation",B431="L","🏥 Santé &amp; Médical",TRUE,"❓ Inconnu"))</f>
        <v>📦 Appro. généraux</v>
      </c>
      <c r="D431" s="44" t="s">
        <v>777</v>
      </c>
      <c r="E431" s="44" t="s">
        <v>34</v>
      </c>
      <c r="F431" s="44" t="s">
        <v>1011</v>
      </c>
      <c r="G431" s="44" t="s">
        <v>34</v>
      </c>
      <c r="H431" s="44" t="s">
        <v>1011</v>
      </c>
      <c r="I431" s="44" t="s">
        <v>1096</v>
      </c>
      <c r="J431" s="44" t="s">
        <v>2175</v>
      </c>
      <c r="K431" s="44" t="s">
        <v>2175</v>
      </c>
      <c r="L431" s="102">
        <v>43867</v>
      </c>
      <c r="M431" s="102">
        <v>45657</v>
      </c>
      <c r="N431" s="44" t="s">
        <v>1172</v>
      </c>
      <c r="O431" s="44" t="s">
        <v>1173</v>
      </c>
      <c r="P431" s="44" t="s">
        <v>800</v>
      </c>
      <c r="Q431" s="44" t="s">
        <v>1169</v>
      </c>
      <c r="R431" s="44" t="s">
        <v>1916</v>
      </c>
      <c r="S431" s="44" t="s">
        <v>688</v>
      </c>
      <c r="T431" s="44" t="s">
        <v>54</v>
      </c>
      <c r="U431" s="186" t="s">
        <v>2533</v>
      </c>
      <c r="V431" s="44" t="s">
        <v>1103</v>
      </c>
      <c r="W431" s="44" t="s">
        <v>56</v>
      </c>
      <c r="X431" s="103" t="s">
        <v>518</v>
      </c>
    </row>
    <row r="432" spans="1:24" ht="18" customHeight="1" x14ac:dyDescent="0.35">
      <c r="A432" t="str">
        <f t="shared" ca="1" si="21"/>
        <v>Marché terminé</v>
      </c>
      <c r="B432" s="582" t="str">
        <f t="shared" si="20"/>
        <v>A</v>
      </c>
      <c r="C432" s="583" t="str" cm="1">
        <f t="array" ref="C432">IF(B432="","",_xlfn.IFS(B432="A","📦 Appro. généraux",B432="H","🛡️ Hygiène &amp; Sécurité",B432="B","🏗️ Bâtiments &amp; Travaux",B432="J","🏗️ Bâtiments &amp; Travaux",B432="R","⚙️ Mécanique &amp; Atelier",B432="N","🧪 Chimie &amp; Biologie",B432="G","🧪 Chimie &amp; Biologie",B432="C","📣 Communication &amp; Culture",B432="D","✈️ Déplacements &amp; Logist.",B432="F","✈️ Déplacements &amp; Logist.",B432="E","📋 Études, Conseils &amp; RH",B432="I","💻 Informatique &amp; Audio.",B432="M","🔬 Instruments scient.",B432="O","🔬 Instruments scient.",B432="P","🔬 Instruments scient.",B432="S","🔬 Instruments scient.",B432="T","🔬 Instruments scient.",B432="U","🔬 Instruments scient.",B432="V","🔬 Instruments scient.",B432="W","🔬 Instruments scient.",B432="K","🐁 Expérimentation",B432="Q","🐁 Expérimentation",B432="L","🏥 Santé &amp; Médical",TRUE,"❓ Inconnu"))</f>
        <v>📦 Appro. généraux</v>
      </c>
      <c r="D432" s="44" t="s">
        <v>777</v>
      </c>
      <c r="E432" s="44" t="s">
        <v>34</v>
      </c>
      <c r="F432" s="44" t="s">
        <v>1011</v>
      </c>
      <c r="G432" s="44" t="s">
        <v>34</v>
      </c>
      <c r="H432" s="44" t="s">
        <v>1011</v>
      </c>
      <c r="I432" s="44" t="s">
        <v>1096</v>
      </c>
      <c r="J432" s="44" t="s">
        <v>2175</v>
      </c>
      <c r="K432" s="44" t="s">
        <v>2175</v>
      </c>
      <c r="L432" s="102">
        <v>43867</v>
      </c>
      <c r="M432" s="102">
        <v>45327</v>
      </c>
      <c r="N432" s="44" t="s">
        <v>1174</v>
      </c>
      <c r="O432" s="44" t="s">
        <v>1175</v>
      </c>
      <c r="P432" s="44" t="s">
        <v>800</v>
      </c>
      <c r="Q432" s="44" t="s">
        <v>1169</v>
      </c>
      <c r="R432" s="44" t="s">
        <v>1916</v>
      </c>
      <c r="S432" s="44" t="s">
        <v>688</v>
      </c>
      <c r="T432" s="44" t="s">
        <v>54</v>
      </c>
      <c r="U432" s="186" t="s">
        <v>2533</v>
      </c>
      <c r="V432" s="44" t="s">
        <v>1103</v>
      </c>
      <c r="W432" s="44" t="s">
        <v>56</v>
      </c>
      <c r="X432" s="103" t="s">
        <v>518</v>
      </c>
    </row>
    <row r="433" spans="1:24" ht="18" customHeight="1" x14ac:dyDescent="0.35">
      <c r="A433" t="str">
        <f t="shared" ca="1" si="21"/>
        <v>Marché terminé</v>
      </c>
      <c r="B433" s="582" t="str">
        <f t="shared" si="20"/>
        <v>A</v>
      </c>
      <c r="C433" s="583" t="str" cm="1">
        <f t="array" ref="C433">IF(B433="","",_xlfn.IFS(B433="A","📦 Appro. généraux",B433="H","🛡️ Hygiène &amp; Sécurité",B433="B","🏗️ Bâtiments &amp; Travaux",B433="J","🏗️ Bâtiments &amp; Travaux",B433="R","⚙️ Mécanique &amp; Atelier",B433="N","🧪 Chimie &amp; Biologie",B433="G","🧪 Chimie &amp; Biologie",B433="C","📣 Communication &amp; Culture",B433="D","✈️ Déplacements &amp; Logist.",B433="F","✈️ Déplacements &amp; Logist.",B433="E","📋 Études, Conseils &amp; RH",B433="I","💻 Informatique &amp; Audio.",B433="M","🔬 Instruments scient.",B433="O","🔬 Instruments scient.",B433="P","🔬 Instruments scient.",B433="S","🔬 Instruments scient.",B433="T","🔬 Instruments scient.",B433="U","🔬 Instruments scient.",B433="V","🔬 Instruments scient.",B433="W","🔬 Instruments scient.",B433="K","🐁 Expérimentation",B433="Q","🐁 Expérimentation",B433="L","🏥 Santé &amp; Médical",TRUE,"❓ Inconnu"))</f>
        <v>📦 Appro. généraux</v>
      </c>
      <c r="D433" s="44" t="s">
        <v>777</v>
      </c>
      <c r="E433" s="44" t="s">
        <v>34</v>
      </c>
      <c r="F433" s="44" t="s">
        <v>1011</v>
      </c>
      <c r="G433" s="44" t="s">
        <v>34</v>
      </c>
      <c r="H433" s="44" t="s">
        <v>1011</v>
      </c>
      <c r="I433" s="44" t="s">
        <v>1096</v>
      </c>
      <c r="J433" s="44" t="s">
        <v>2175</v>
      </c>
      <c r="K433" s="44" t="s">
        <v>2175</v>
      </c>
      <c r="L433" s="102">
        <v>43867</v>
      </c>
      <c r="M433" s="102">
        <v>45657</v>
      </c>
      <c r="N433" s="44" t="s">
        <v>1176</v>
      </c>
      <c r="O433" s="44" t="s">
        <v>1173</v>
      </c>
      <c r="P433" s="44" t="s">
        <v>800</v>
      </c>
      <c r="Q433" s="44" t="s">
        <v>1169</v>
      </c>
      <c r="R433" s="44" t="s">
        <v>1916</v>
      </c>
      <c r="S433" s="44" t="s">
        <v>688</v>
      </c>
      <c r="T433" s="44" t="s">
        <v>54</v>
      </c>
      <c r="U433" s="186" t="s">
        <v>2533</v>
      </c>
      <c r="V433" s="44" t="s">
        <v>1103</v>
      </c>
      <c r="W433" s="44" t="s">
        <v>56</v>
      </c>
      <c r="X433" s="103" t="s">
        <v>518</v>
      </c>
    </row>
    <row r="434" spans="1:24" ht="18" customHeight="1" x14ac:dyDescent="0.35">
      <c r="A434" t="str">
        <f t="shared" ca="1" si="21"/>
        <v>Marché terminé</v>
      </c>
      <c r="B434" s="582" t="str">
        <f t="shared" si="20"/>
        <v>A</v>
      </c>
      <c r="C434" s="583" t="str" cm="1">
        <f t="array" ref="C434">IF(B434="","",_xlfn.IFS(B434="A","📦 Appro. généraux",B434="H","🛡️ Hygiène &amp; Sécurité",B434="B","🏗️ Bâtiments &amp; Travaux",B434="J","🏗️ Bâtiments &amp; Travaux",B434="R","⚙️ Mécanique &amp; Atelier",B434="N","🧪 Chimie &amp; Biologie",B434="G","🧪 Chimie &amp; Biologie",B434="C","📣 Communication &amp; Culture",B434="D","✈️ Déplacements &amp; Logist.",B434="F","✈️ Déplacements &amp; Logist.",B434="E","📋 Études, Conseils &amp; RH",B434="I","💻 Informatique &amp; Audio.",B434="M","🔬 Instruments scient.",B434="O","🔬 Instruments scient.",B434="P","🔬 Instruments scient.",B434="S","🔬 Instruments scient.",B434="T","🔬 Instruments scient.",B434="U","🔬 Instruments scient.",B434="V","🔬 Instruments scient.",B434="W","🔬 Instruments scient.",B434="K","🐁 Expérimentation",B434="Q","🐁 Expérimentation",B434="L","🏥 Santé &amp; Médical",TRUE,"❓ Inconnu"))</f>
        <v>📦 Appro. généraux</v>
      </c>
      <c r="D434" s="44" t="s">
        <v>777</v>
      </c>
      <c r="E434" s="44" t="s">
        <v>34</v>
      </c>
      <c r="F434" s="44" t="s">
        <v>1011</v>
      </c>
      <c r="G434" s="44" t="s">
        <v>34</v>
      </c>
      <c r="H434" s="44" t="s">
        <v>1011</v>
      </c>
      <c r="I434" s="44" t="s">
        <v>1096</v>
      </c>
      <c r="J434" s="44" t="s">
        <v>2175</v>
      </c>
      <c r="K434" s="44" t="s">
        <v>2175</v>
      </c>
      <c r="L434" s="102">
        <v>43867</v>
      </c>
      <c r="M434" s="102">
        <v>45327</v>
      </c>
      <c r="N434" s="44" t="s">
        <v>1177</v>
      </c>
      <c r="O434" s="44" t="s">
        <v>1178</v>
      </c>
      <c r="P434" s="44" t="s">
        <v>800</v>
      </c>
      <c r="Q434" s="44" t="s">
        <v>1169</v>
      </c>
      <c r="R434" s="44" t="s">
        <v>1916</v>
      </c>
      <c r="S434" s="44" t="s">
        <v>688</v>
      </c>
      <c r="T434" s="44" t="s">
        <v>54</v>
      </c>
      <c r="U434" s="186" t="s">
        <v>2533</v>
      </c>
      <c r="V434" s="44" t="s">
        <v>1103</v>
      </c>
      <c r="W434" s="44" t="s">
        <v>56</v>
      </c>
      <c r="X434" s="103" t="s">
        <v>518</v>
      </c>
    </row>
    <row r="435" spans="1:24" ht="18" customHeight="1" x14ac:dyDescent="0.35">
      <c r="A435" t="str">
        <f t="shared" ca="1" si="21"/>
        <v>Marché terminé</v>
      </c>
      <c r="B435" s="582" t="str">
        <f t="shared" si="20"/>
        <v>A</v>
      </c>
      <c r="C435" s="583" t="str" cm="1">
        <f t="array" ref="C435">IF(B435="","",_xlfn.IFS(B435="A","📦 Appro. généraux",B435="H","🛡️ Hygiène &amp; Sécurité",B435="B","🏗️ Bâtiments &amp; Travaux",B435="J","🏗️ Bâtiments &amp; Travaux",B435="R","⚙️ Mécanique &amp; Atelier",B435="N","🧪 Chimie &amp; Biologie",B435="G","🧪 Chimie &amp; Biologie",B435="C","📣 Communication &amp; Culture",B435="D","✈️ Déplacements &amp; Logist.",B435="F","✈️ Déplacements &amp; Logist.",B435="E","📋 Études, Conseils &amp; RH",B435="I","💻 Informatique &amp; Audio.",B435="M","🔬 Instruments scient.",B435="O","🔬 Instruments scient.",B435="P","🔬 Instruments scient.",B435="S","🔬 Instruments scient.",B435="T","🔬 Instruments scient.",B435="U","🔬 Instruments scient.",B435="V","🔬 Instruments scient.",B435="W","🔬 Instruments scient.",B435="K","🐁 Expérimentation",B435="Q","🐁 Expérimentation",B435="L","🏥 Santé &amp; Médical",TRUE,"❓ Inconnu"))</f>
        <v>📦 Appro. généraux</v>
      </c>
      <c r="D435" s="44" t="s">
        <v>777</v>
      </c>
      <c r="E435" s="44" t="s">
        <v>34</v>
      </c>
      <c r="F435" s="44" t="s">
        <v>1011</v>
      </c>
      <c r="G435" s="44" t="s">
        <v>34</v>
      </c>
      <c r="H435" s="44" t="s">
        <v>1011</v>
      </c>
      <c r="I435" s="44" t="s">
        <v>1096</v>
      </c>
      <c r="J435" s="44" t="s">
        <v>2175</v>
      </c>
      <c r="K435" s="44" t="s">
        <v>2175</v>
      </c>
      <c r="L435" s="102">
        <v>43867</v>
      </c>
      <c r="M435" s="102">
        <v>45657</v>
      </c>
      <c r="N435" s="44" t="s">
        <v>1179</v>
      </c>
      <c r="O435" s="44" t="s">
        <v>1180</v>
      </c>
      <c r="P435" s="44" t="s">
        <v>800</v>
      </c>
      <c r="Q435" s="44" t="s">
        <v>1181</v>
      </c>
      <c r="R435" s="44" t="s">
        <v>1917</v>
      </c>
      <c r="S435" s="44" t="s">
        <v>689</v>
      </c>
      <c r="T435" s="44" t="s">
        <v>54</v>
      </c>
      <c r="U435" s="186" t="s">
        <v>2533</v>
      </c>
      <c r="V435" s="44" t="s">
        <v>1103</v>
      </c>
      <c r="W435" s="44" t="s">
        <v>56</v>
      </c>
      <c r="X435" s="103" t="s">
        <v>518</v>
      </c>
    </row>
    <row r="436" spans="1:24" ht="18" customHeight="1" x14ac:dyDescent="0.35">
      <c r="A436" t="str">
        <f t="shared" ca="1" si="21"/>
        <v>Marché terminé</v>
      </c>
      <c r="B436" s="582" t="str">
        <f t="shared" si="20"/>
        <v>A</v>
      </c>
      <c r="C436" s="583" t="str" cm="1">
        <f t="array" ref="C436">IF(B436="","",_xlfn.IFS(B436="A","📦 Appro. généraux",B436="H","🛡️ Hygiène &amp; Sécurité",B436="B","🏗️ Bâtiments &amp; Travaux",B436="J","🏗️ Bâtiments &amp; Travaux",B436="R","⚙️ Mécanique &amp; Atelier",B436="N","🧪 Chimie &amp; Biologie",B436="G","🧪 Chimie &amp; Biologie",B436="C","📣 Communication &amp; Culture",B436="D","✈️ Déplacements &amp; Logist.",B436="F","✈️ Déplacements &amp; Logist.",B436="E","📋 Études, Conseils &amp; RH",B436="I","💻 Informatique &amp; Audio.",B436="M","🔬 Instruments scient.",B436="O","🔬 Instruments scient.",B436="P","🔬 Instruments scient.",B436="S","🔬 Instruments scient.",B436="T","🔬 Instruments scient.",B436="U","🔬 Instruments scient.",B436="V","🔬 Instruments scient.",B436="W","🔬 Instruments scient.",B436="K","🐁 Expérimentation",B436="Q","🐁 Expérimentation",B436="L","🏥 Santé &amp; Médical",TRUE,"❓ Inconnu"))</f>
        <v>📦 Appro. généraux</v>
      </c>
      <c r="D436" s="44" t="s">
        <v>777</v>
      </c>
      <c r="E436" s="44" t="s">
        <v>34</v>
      </c>
      <c r="F436" s="44" t="s">
        <v>1011</v>
      </c>
      <c r="G436" s="44" t="s">
        <v>34</v>
      </c>
      <c r="H436" s="44" t="s">
        <v>1011</v>
      </c>
      <c r="I436" s="44" t="s">
        <v>1096</v>
      </c>
      <c r="J436" s="44" t="s">
        <v>2175</v>
      </c>
      <c r="K436" s="44" t="s">
        <v>2175</v>
      </c>
      <c r="L436" s="102">
        <v>43868</v>
      </c>
      <c r="M436" s="102">
        <v>45328</v>
      </c>
      <c r="N436" s="44" t="s">
        <v>1182</v>
      </c>
      <c r="O436" s="44" t="s">
        <v>1183</v>
      </c>
      <c r="P436" s="44" t="s">
        <v>800</v>
      </c>
      <c r="Q436" s="44" t="s">
        <v>1181</v>
      </c>
      <c r="R436" s="44" t="s">
        <v>1917</v>
      </c>
      <c r="S436" s="44" t="s">
        <v>689</v>
      </c>
      <c r="T436" s="44" t="s">
        <v>54</v>
      </c>
      <c r="U436" s="186" t="s">
        <v>2533</v>
      </c>
      <c r="V436" s="44" t="s">
        <v>1103</v>
      </c>
      <c r="W436" s="44" t="s">
        <v>56</v>
      </c>
      <c r="X436" s="103" t="s">
        <v>518</v>
      </c>
    </row>
    <row r="437" spans="1:24" ht="18" customHeight="1" x14ac:dyDescent="0.35">
      <c r="A437" t="str">
        <f t="shared" ca="1" si="21"/>
        <v>Marché terminé</v>
      </c>
      <c r="B437" s="582" t="str">
        <f t="shared" si="20"/>
        <v>A</v>
      </c>
      <c r="C437" s="583" t="str" cm="1">
        <f t="array" ref="C437">IF(B437="","",_xlfn.IFS(B437="A","📦 Appro. généraux",B437="H","🛡️ Hygiène &amp; Sécurité",B437="B","🏗️ Bâtiments &amp; Travaux",B437="J","🏗️ Bâtiments &amp; Travaux",B437="R","⚙️ Mécanique &amp; Atelier",B437="N","🧪 Chimie &amp; Biologie",B437="G","🧪 Chimie &amp; Biologie",B437="C","📣 Communication &amp; Culture",B437="D","✈️ Déplacements &amp; Logist.",B437="F","✈️ Déplacements &amp; Logist.",B437="E","📋 Études, Conseils &amp; RH",B437="I","💻 Informatique &amp; Audio.",B437="M","🔬 Instruments scient.",B437="O","🔬 Instruments scient.",B437="P","🔬 Instruments scient.",B437="S","🔬 Instruments scient.",B437="T","🔬 Instruments scient.",B437="U","🔬 Instruments scient.",B437="V","🔬 Instruments scient.",B437="W","🔬 Instruments scient.",B437="K","🐁 Expérimentation",B437="Q","🐁 Expérimentation",B437="L","🏥 Santé &amp; Médical",TRUE,"❓ Inconnu"))</f>
        <v>📦 Appro. généraux</v>
      </c>
      <c r="D437" s="44" t="s">
        <v>777</v>
      </c>
      <c r="E437" s="44" t="s">
        <v>34</v>
      </c>
      <c r="F437" s="44" t="s">
        <v>1011</v>
      </c>
      <c r="G437" s="44" t="s">
        <v>34</v>
      </c>
      <c r="H437" s="44" t="s">
        <v>1011</v>
      </c>
      <c r="I437" s="44" t="s">
        <v>1096</v>
      </c>
      <c r="J437" s="44" t="s">
        <v>2175</v>
      </c>
      <c r="K437" s="44" t="s">
        <v>2175</v>
      </c>
      <c r="L437" s="102">
        <v>43867</v>
      </c>
      <c r="M437" s="102">
        <v>45657</v>
      </c>
      <c r="N437" s="44" t="s">
        <v>1184</v>
      </c>
      <c r="O437" s="44" t="s">
        <v>1171</v>
      </c>
      <c r="P437" s="44" t="s">
        <v>800</v>
      </c>
      <c r="Q437" s="44" t="s">
        <v>1185</v>
      </c>
      <c r="R437" s="44" t="s">
        <v>1918</v>
      </c>
      <c r="S437" s="44" t="s">
        <v>690</v>
      </c>
      <c r="T437" s="44" t="s">
        <v>54</v>
      </c>
      <c r="U437" s="186" t="s">
        <v>2533</v>
      </c>
      <c r="V437" s="44" t="s">
        <v>1103</v>
      </c>
      <c r="W437" s="44" t="s">
        <v>56</v>
      </c>
      <c r="X437" s="103" t="s">
        <v>518</v>
      </c>
    </row>
    <row r="438" spans="1:24" ht="18" customHeight="1" x14ac:dyDescent="0.35">
      <c r="A438" t="str">
        <f t="shared" ca="1" si="21"/>
        <v>Marché terminé</v>
      </c>
      <c r="B438" s="582" t="str">
        <f t="shared" si="20"/>
        <v>A</v>
      </c>
      <c r="C438" s="583" t="str" cm="1">
        <f t="array" ref="C438">IF(B438="","",_xlfn.IFS(B438="A","📦 Appro. généraux",B438="H","🛡️ Hygiène &amp; Sécurité",B438="B","🏗️ Bâtiments &amp; Travaux",B438="J","🏗️ Bâtiments &amp; Travaux",B438="R","⚙️ Mécanique &amp; Atelier",B438="N","🧪 Chimie &amp; Biologie",B438="G","🧪 Chimie &amp; Biologie",B438="C","📣 Communication &amp; Culture",B438="D","✈️ Déplacements &amp; Logist.",B438="F","✈️ Déplacements &amp; Logist.",B438="E","📋 Études, Conseils &amp; RH",B438="I","💻 Informatique &amp; Audio.",B438="M","🔬 Instruments scient.",B438="O","🔬 Instruments scient.",B438="P","🔬 Instruments scient.",B438="S","🔬 Instruments scient.",B438="T","🔬 Instruments scient.",B438="U","🔬 Instruments scient.",B438="V","🔬 Instruments scient.",B438="W","🔬 Instruments scient.",B438="K","🐁 Expérimentation",B438="Q","🐁 Expérimentation",B438="L","🏥 Santé &amp; Médical",TRUE,"❓ Inconnu"))</f>
        <v>📦 Appro. généraux</v>
      </c>
      <c r="D438" s="44" t="s">
        <v>777</v>
      </c>
      <c r="E438" s="44" t="s">
        <v>34</v>
      </c>
      <c r="F438" s="44" t="s">
        <v>1011</v>
      </c>
      <c r="G438" s="44" t="s">
        <v>34</v>
      </c>
      <c r="H438" s="44" t="s">
        <v>1011</v>
      </c>
      <c r="I438" s="44" t="s">
        <v>1096</v>
      </c>
      <c r="J438" s="44" t="s">
        <v>2175</v>
      </c>
      <c r="K438" s="44" t="s">
        <v>2175</v>
      </c>
      <c r="L438" s="102">
        <v>43868</v>
      </c>
      <c r="M438" s="102">
        <v>45657</v>
      </c>
      <c r="N438" s="44" t="s">
        <v>1186</v>
      </c>
      <c r="O438" s="44" t="s">
        <v>1183</v>
      </c>
      <c r="P438" s="44" t="s">
        <v>800</v>
      </c>
      <c r="Q438" s="44" t="s">
        <v>1185</v>
      </c>
      <c r="R438" s="44" t="s">
        <v>1918</v>
      </c>
      <c r="S438" s="44" t="s">
        <v>690</v>
      </c>
      <c r="T438" s="44" t="s">
        <v>54</v>
      </c>
      <c r="U438" s="186" t="s">
        <v>2533</v>
      </c>
      <c r="V438" s="44" t="s">
        <v>1103</v>
      </c>
      <c r="W438" s="44" t="s">
        <v>56</v>
      </c>
      <c r="X438" s="103" t="s">
        <v>518</v>
      </c>
    </row>
    <row r="439" spans="1:24" ht="18" customHeight="1" x14ac:dyDescent="0.35">
      <c r="A439" t="str">
        <f t="shared" ca="1" si="21"/>
        <v>Marché terminé</v>
      </c>
      <c r="B439" s="582" t="str">
        <f t="shared" si="20"/>
        <v>A</v>
      </c>
      <c r="C439" s="583" t="str" cm="1">
        <f t="array" ref="C439">IF(B439="","",_xlfn.IFS(B439="A","📦 Appro. généraux",B439="H","🛡️ Hygiène &amp; Sécurité",B439="B","🏗️ Bâtiments &amp; Travaux",B439="J","🏗️ Bâtiments &amp; Travaux",B439="R","⚙️ Mécanique &amp; Atelier",B439="N","🧪 Chimie &amp; Biologie",B439="G","🧪 Chimie &amp; Biologie",B439="C","📣 Communication &amp; Culture",B439="D","✈️ Déplacements &amp; Logist.",B439="F","✈️ Déplacements &amp; Logist.",B439="E","📋 Études, Conseils &amp; RH",B439="I","💻 Informatique &amp; Audio.",B439="M","🔬 Instruments scient.",B439="O","🔬 Instruments scient.",B439="P","🔬 Instruments scient.",B439="S","🔬 Instruments scient.",B439="T","🔬 Instruments scient.",B439="U","🔬 Instruments scient.",B439="V","🔬 Instruments scient.",B439="W","🔬 Instruments scient.",B439="K","🐁 Expérimentation",B439="Q","🐁 Expérimentation",B439="L","🏥 Santé &amp; Médical",TRUE,"❓ Inconnu"))</f>
        <v>📦 Appro. généraux</v>
      </c>
      <c r="D439" s="44" t="s">
        <v>777</v>
      </c>
      <c r="E439" s="44" t="s">
        <v>37</v>
      </c>
      <c r="F439" s="44" t="s">
        <v>1012</v>
      </c>
      <c r="G439" s="44" t="s">
        <v>37</v>
      </c>
      <c r="H439" s="44" t="s">
        <v>1012</v>
      </c>
      <c r="I439" s="44" t="s">
        <v>1095</v>
      </c>
      <c r="J439" s="44" t="s">
        <v>2175</v>
      </c>
      <c r="K439" s="44" t="s">
        <v>2175</v>
      </c>
      <c r="L439" s="102">
        <v>43951</v>
      </c>
      <c r="M439" s="102">
        <v>45382</v>
      </c>
      <c r="N439" s="44" t="s">
        <v>1187</v>
      </c>
      <c r="O439" s="44" t="s">
        <v>1188</v>
      </c>
      <c r="P439" s="44" t="s">
        <v>801</v>
      </c>
      <c r="Q439" s="44" t="s">
        <v>1189</v>
      </c>
      <c r="R439" s="44" t="s">
        <v>1919</v>
      </c>
      <c r="S439" s="44" t="s">
        <v>1070</v>
      </c>
      <c r="T439" s="44" t="s">
        <v>54</v>
      </c>
      <c r="U439" s="169" t="s">
        <v>2252</v>
      </c>
      <c r="V439" s="44" t="s">
        <v>1103</v>
      </c>
      <c r="W439" s="44" t="s">
        <v>58</v>
      </c>
      <c r="X439" s="103" t="s">
        <v>519</v>
      </c>
    </row>
    <row r="440" spans="1:24" ht="18" customHeight="1" x14ac:dyDescent="0.35">
      <c r="A440" t="str">
        <f t="shared" ca="1" si="21"/>
        <v>Marché terminé</v>
      </c>
      <c r="B440" s="582" t="str">
        <f t="shared" si="20"/>
        <v>A</v>
      </c>
      <c r="C440" s="583" t="str" cm="1">
        <f t="array" ref="C440">IF(B440="","",_xlfn.IFS(B440="A","📦 Appro. généraux",B440="H","🛡️ Hygiène &amp; Sécurité",B440="B","🏗️ Bâtiments &amp; Travaux",B440="J","🏗️ Bâtiments &amp; Travaux",B440="R","⚙️ Mécanique &amp; Atelier",B440="N","🧪 Chimie &amp; Biologie",B440="G","🧪 Chimie &amp; Biologie",B440="C","📣 Communication &amp; Culture",B440="D","✈️ Déplacements &amp; Logist.",B440="F","✈️ Déplacements &amp; Logist.",B440="E","📋 Études, Conseils &amp; RH",B440="I","💻 Informatique &amp; Audio.",B440="M","🔬 Instruments scient.",B440="O","🔬 Instruments scient.",B440="P","🔬 Instruments scient.",B440="S","🔬 Instruments scient.",B440="T","🔬 Instruments scient.",B440="U","🔬 Instruments scient.",B440="V","🔬 Instruments scient.",B440="W","🔬 Instruments scient.",B440="K","🐁 Expérimentation",B440="Q","🐁 Expérimentation",B440="L","🏥 Santé &amp; Médical",TRUE,"❓ Inconnu"))</f>
        <v>📦 Appro. généraux</v>
      </c>
      <c r="D440" s="44" t="s">
        <v>777</v>
      </c>
      <c r="E440" s="44" t="s">
        <v>37</v>
      </c>
      <c r="F440" s="44" t="s">
        <v>1013</v>
      </c>
      <c r="G440" s="44" t="s">
        <v>37</v>
      </c>
      <c r="H440" s="44" t="s">
        <v>1013</v>
      </c>
      <c r="I440" s="44" t="s">
        <v>1095</v>
      </c>
      <c r="J440" s="44" t="s">
        <v>2175</v>
      </c>
      <c r="K440" s="44" t="s">
        <v>2175</v>
      </c>
      <c r="L440" s="102">
        <v>43951</v>
      </c>
      <c r="M440" s="102">
        <v>45382</v>
      </c>
      <c r="N440" s="44" t="s">
        <v>1190</v>
      </c>
      <c r="O440" s="44" t="s">
        <v>1188</v>
      </c>
      <c r="P440" s="44" t="s">
        <v>801</v>
      </c>
      <c r="Q440" s="44" t="s">
        <v>1189</v>
      </c>
      <c r="R440" s="44" t="s">
        <v>1919</v>
      </c>
      <c r="S440" s="44" t="s">
        <v>1070</v>
      </c>
      <c r="T440" s="44" t="s">
        <v>54</v>
      </c>
      <c r="U440" s="169" t="s">
        <v>2252</v>
      </c>
      <c r="V440" s="44" t="s">
        <v>1103</v>
      </c>
      <c r="W440" s="44" t="s">
        <v>58</v>
      </c>
      <c r="X440" s="103" t="s">
        <v>519</v>
      </c>
    </row>
    <row r="441" spans="1:24" ht="18" customHeight="1" x14ac:dyDescent="0.35">
      <c r="A441" t="str">
        <f t="shared" ca="1" si="21"/>
        <v>Marché terminé</v>
      </c>
      <c r="B441" s="582" t="str">
        <f t="shared" si="20"/>
        <v>A</v>
      </c>
      <c r="C441" s="583" t="str" cm="1">
        <f t="array" ref="C441">IF(B441="","",_xlfn.IFS(B441="A","📦 Appro. généraux",B441="H","🛡️ Hygiène &amp; Sécurité",B441="B","🏗️ Bâtiments &amp; Travaux",B441="J","🏗️ Bâtiments &amp; Travaux",B441="R","⚙️ Mécanique &amp; Atelier",B441="N","🧪 Chimie &amp; Biologie",B441="G","🧪 Chimie &amp; Biologie",B441="C","📣 Communication &amp; Culture",B441="D","✈️ Déplacements &amp; Logist.",B441="F","✈️ Déplacements &amp; Logist.",B441="E","📋 Études, Conseils &amp; RH",B441="I","💻 Informatique &amp; Audio.",B441="M","🔬 Instruments scient.",B441="O","🔬 Instruments scient.",B441="P","🔬 Instruments scient.",B441="S","🔬 Instruments scient.",B441="T","🔬 Instruments scient.",B441="U","🔬 Instruments scient.",B441="V","🔬 Instruments scient.",B441="W","🔬 Instruments scient.",B441="K","🐁 Expérimentation",B441="Q","🐁 Expérimentation",B441="L","🏥 Santé &amp; Médical",TRUE,"❓ Inconnu"))</f>
        <v>📦 Appro. généraux</v>
      </c>
      <c r="D441" s="44" t="s">
        <v>777</v>
      </c>
      <c r="E441" s="44" t="s">
        <v>36</v>
      </c>
      <c r="F441" s="44" t="s">
        <v>1115</v>
      </c>
      <c r="G441" s="44" t="s">
        <v>36</v>
      </c>
      <c r="H441" s="44" t="s">
        <v>1115</v>
      </c>
      <c r="I441" s="44" t="s">
        <v>1095</v>
      </c>
      <c r="J441" s="44" t="s">
        <v>798</v>
      </c>
      <c r="K441" s="44" t="s">
        <v>799</v>
      </c>
      <c r="L441" s="102">
        <v>43978</v>
      </c>
      <c r="M441" s="102">
        <v>45438</v>
      </c>
      <c r="N441" s="44" t="s">
        <v>1191</v>
      </c>
      <c r="O441" s="44" t="s">
        <v>1192</v>
      </c>
      <c r="P441" s="44" t="s">
        <v>801</v>
      </c>
      <c r="Q441" s="44" t="s">
        <v>1193</v>
      </c>
      <c r="R441" s="44" t="s">
        <v>1920</v>
      </c>
      <c r="S441" s="44" t="s">
        <v>691</v>
      </c>
      <c r="T441" s="44" t="s">
        <v>54</v>
      </c>
      <c r="U441" s="169" t="s">
        <v>2253</v>
      </c>
      <c r="V441" s="44" t="s">
        <v>1103</v>
      </c>
      <c r="W441" s="44" t="s">
        <v>64</v>
      </c>
      <c r="X441" s="103" t="s">
        <v>520</v>
      </c>
    </row>
    <row r="442" spans="1:24" ht="18" customHeight="1" x14ac:dyDescent="0.35">
      <c r="A442" t="str">
        <f t="shared" ca="1" si="21"/>
        <v>Marché terminé</v>
      </c>
      <c r="B442" s="582" t="str">
        <f t="shared" si="20"/>
        <v>A</v>
      </c>
      <c r="C442" s="583" t="str" cm="1">
        <f t="array" ref="C442">IF(B442="","",_xlfn.IFS(B442="A","📦 Appro. généraux",B442="H","🛡️ Hygiène &amp; Sécurité",B442="B","🏗️ Bâtiments &amp; Travaux",B442="J","🏗️ Bâtiments &amp; Travaux",B442="R","⚙️ Mécanique &amp; Atelier",B442="N","🧪 Chimie &amp; Biologie",B442="G","🧪 Chimie &amp; Biologie",B442="C","📣 Communication &amp; Culture",B442="D","✈️ Déplacements &amp; Logist.",B442="F","✈️ Déplacements &amp; Logist.",B442="E","📋 Études, Conseils &amp; RH",B442="I","💻 Informatique &amp; Audio.",B442="M","🔬 Instruments scient.",B442="O","🔬 Instruments scient.",B442="P","🔬 Instruments scient.",B442="S","🔬 Instruments scient.",B442="T","🔬 Instruments scient.",B442="U","🔬 Instruments scient.",B442="V","🔬 Instruments scient.",B442="W","🔬 Instruments scient.",B442="K","🐁 Expérimentation",B442="Q","🐁 Expérimentation",B442="L","🏥 Santé &amp; Médical",TRUE,"❓ Inconnu"))</f>
        <v>📦 Appro. généraux</v>
      </c>
      <c r="D442" s="44" t="s">
        <v>777</v>
      </c>
      <c r="E442" s="44" t="s">
        <v>36</v>
      </c>
      <c r="F442" s="44" t="s">
        <v>1115</v>
      </c>
      <c r="G442" s="44" t="s">
        <v>36</v>
      </c>
      <c r="H442" s="44" t="s">
        <v>1115</v>
      </c>
      <c r="I442" s="44" t="s">
        <v>1095</v>
      </c>
      <c r="J442" s="44" t="s">
        <v>2175</v>
      </c>
      <c r="K442" s="44" t="s">
        <v>2175</v>
      </c>
      <c r="L442" s="102">
        <v>43978</v>
      </c>
      <c r="M442" s="102">
        <v>45438</v>
      </c>
      <c r="N442" s="44" t="s">
        <v>1194</v>
      </c>
      <c r="O442" s="44" t="s">
        <v>1192</v>
      </c>
      <c r="P442" s="44" t="s">
        <v>801</v>
      </c>
      <c r="Q442" s="44" t="s">
        <v>1193</v>
      </c>
      <c r="R442" s="44" t="s">
        <v>1920</v>
      </c>
      <c r="S442" s="44" t="s">
        <v>691</v>
      </c>
      <c r="T442" s="44" t="s">
        <v>54</v>
      </c>
      <c r="U442" s="169" t="s">
        <v>2253</v>
      </c>
      <c r="V442" s="44" t="s">
        <v>1103</v>
      </c>
      <c r="W442" s="44" t="s">
        <v>65</v>
      </c>
      <c r="X442" s="103" t="s">
        <v>520</v>
      </c>
    </row>
    <row r="443" spans="1:24" ht="18" customHeight="1" x14ac:dyDescent="0.35">
      <c r="A443" t="str">
        <f t="shared" ca="1" si="21"/>
        <v>Marché terminé</v>
      </c>
      <c r="B443" s="582" t="str">
        <f t="shared" si="20"/>
        <v>A</v>
      </c>
      <c r="C443" s="583" t="str" cm="1">
        <f t="array" ref="C443">IF(B443="","",_xlfn.IFS(B443="A","📦 Appro. généraux",B443="H","🛡️ Hygiène &amp; Sécurité",B443="B","🏗️ Bâtiments &amp; Travaux",B443="J","🏗️ Bâtiments &amp; Travaux",B443="R","⚙️ Mécanique &amp; Atelier",B443="N","🧪 Chimie &amp; Biologie",B443="G","🧪 Chimie &amp; Biologie",B443="C","📣 Communication &amp; Culture",B443="D","✈️ Déplacements &amp; Logist.",B443="F","✈️ Déplacements &amp; Logist.",B443="E","📋 Études, Conseils &amp; RH",B443="I","💻 Informatique &amp; Audio.",B443="M","🔬 Instruments scient.",B443="O","🔬 Instruments scient.",B443="P","🔬 Instruments scient.",B443="S","🔬 Instruments scient.",B443="T","🔬 Instruments scient.",B443="U","🔬 Instruments scient.",B443="V","🔬 Instruments scient.",B443="W","🔬 Instruments scient.",B443="K","🐁 Expérimentation",B443="Q","🐁 Expérimentation",B443="L","🏥 Santé &amp; Médical",TRUE,"❓ Inconnu"))</f>
        <v>📦 Appro. généraux</v>
      </c>
      <c r="D443" s="44" t="s">
        <v>777</v>
      </c>
      <c r="E443" s="44" t="s">
        <v>38</v>
      </c>
      <c r="F443" s="44" t="s">
        <v>1014</v>
      </c>
      <c r="G443" s="44" t="s">
        <v>38</v>
      </c>
      <c r="H443" s="44" t="s">
        <v>1014</v>
      </c>
      <c r="I443" s="44" t="s">
        <v>853</v>
      </c>
      <c r="J443" s="44" t="s">
        <v>853</v>
      </c>
      <c r="K443" s="44" t="s">
        <v>853</v>
      </c>
      <c r="L443" s="102">
        <v>44013</v>
      </c>
      <c r="M443" s="102">
        <v>45657</v>
      </c>
      <c r="N443" s="44" t="s">
        <v>1195</v>
      </c>
      <c r="O443" s="44" t="s">
        <v>1196</v>
      </c>
      <c r="P443" s="44" t="s">
        <v>801</v>
      </c>
      <c r="Q443" s="44" t="s">
        <v>1197</v>
      </c>
      <c r="R443" s="44" t="s">
        <v>1921</v>
      </c>
      <c r="S443" s="44" t="s">
        <v>1071</v>
      </c>
      <c r="T443" s="44" t="s">
        <v>54</v>
      </c>
      <c r="U443" s="170" t="s">
        <v>1876</v>
      </c>
      <c r="V443" s="44" t="s">
        <v>1103</v>
      </c>
      <c r="W443" s="44" t="s">
        <v>66</v>
      </c>
      <c r="X443" s="103" t="s">
        <v>521</v>
      </c>
    </row>
    <row r="444" spans="1:24" ht="18" customHeight="1" x14ac:dyDescent="0.35">
      <c r="A444" t="str">
        <f t="shared" ca="1" si="21"/>
        <v>Marché terminé</v>
      </c>
      <c r="B444" s="582" t="str">
        <f t="shared" si="20"/>
        <v>A</v>
      </c>
      <c r="C444" s="583" t="str" cm="1">
        <f t="array" ref="C444">IF(B444="","",_xlfn.IFS(B444="A","📦 Appro. généraux",B444="H","🛡️ Hygiène &amp; Sécurité",B444="B","🏗️ Bâtiments &amp; Travaux",B444="J","🏗️ Bâtiments &amp; Travaux",B444="R","⚙️ Mécanique &amp; Atelier",B444="N","🧪 Chimie &amp; Biologie",B444="G","🧪 Chimie &amp; Biologie",B444="C","📣 Communication &amp; Culture",B444="D","✈️ Déplacements &amp; Logist.",B444="F","✈️ Déplacements &amp; Logist.",B444="E","📋 Études, Conseils &amp; RH",B444="I","💻 Informatique &amp; Audio.",B444="M","🔬 Instruments scient.",B444="O","🔬 Instruments scient.",B444="P","🔬 Instruments scient.",B444="S","🔬 Instruments scient.",B444="T","🔬 Instruments scient.",B444="U","🔬 Instruments scient.",B444="V","🔬 Instruments scient.",B444="W","🔬 Instruments scient.",B444="K","🐁 Expérimentation",B444="Q","🐁 Expérimentation",B444="L","🏥 Santé &amp; Médical",TRUE,"❓ Inconnu"))</f>
        <v>📦 Appro. généraux</v>
      </c>
      <c r="D444" s="44" t="s">
        <v>777</v>
      </c>
      <c r="E444" s="44" t="s">
        <v>35</v>
      </c>
      <c r="F444" s="44" t="s">
        <v>1837</v>
      </c>
      <c r="G444" s="44" t="s">
        <v>35</v>
      </c>
      <c r="H444" s="44" t="s">
        <v>1837</v>
      </c>
      <c r="I444" s="44" t="s">
        <v>1095</v>
      </c>
      <c r="J444" s="44" t="s">
        <v>2175</v>
      </c>
      <c r="K444" s="44" t="s">
        <v>2175</v>
      </c>
      <c r="L444" s="102">
        <v>44082</v>
      </c>
      <c r="M444" s="102">
        <v>45535</v>
      </c>
      <c r="N444" s="44" t="s">
        <v>1198</v>
      </c>
      <c r="O444" s="44" t="s">
        <v>1199</v>
      </c>
      <c r="P444" s="44" t="s">
        <v>801</v>
      </c>
      <c r="Q444" s="44" t="s">
        <v>1200</v>
      </c>
      <c r="R444" s="44" t="s">
        <v>1922</v>
      </c>
      <c r="S444" s="44" t="s">
        <v>1108</v>
      </c>
      <c r="T444" s="44" t="s">
        <v>54</v>
      </c>
      <c r="U444" s="169" t="s">
        <v>765</v>
      </c>
      <c r="V444" s="44" t="s">
        <v>1103</v>
      </c>
      <c r="W444" s="44" t="s">
        <v>67</v>
      </c>
      <c r="X444" s="103" t="s">
        <v>522</v>
      </c>
    </row>
    <row r="445" spans="1:24" ht="18" customHeight="1" x14ac:dyDescent="0.35">
      <c r="A445" t="str">
        <f t="shared" ca="1" si="21"/>
        <v>Marché terminé</v>
      </c>
      <c r="B445" s="582" t="str">
        <f t="shared" si="20"/>
        <v>A</v>
      </c>
      <c r="C445" s="583" t="str" cm="1">
        <f t="array" ref="C445">IF(B445="","",_xlfn.IFS(B445="A","📦 Appro. généraux",B445="H","🛡️ Hygiène &amp; Sécurité",B445="B","🏗️ Bâtiments &amp; Travaux",B445="J","🏗️ Bâtiments &amp; Travaux",B445="R","⚙️ Mécanique &amp; Atelier",B445="N","🧪 Chimie &amp; Biologie",B445="G","🧪 Chimie &amp; Biologie",B445="C","📣 Communication &amp; Culture",B445="D","✈️ Déplacements &amp; Logist.",B445="F","✈️ Déplacements &amp; Logist.",B445="E","📋 Études, Conseils &amp; RH",B445="I","💻 Informatique &amp; Audio.",B445="M","🔬 Instruments scient.",B445="O","🔬 Instruments scient.",B445="P","🔬 Instruments scient.",B445="S","🔬 Instruments scient.",B445="T","🔬 Instruments scient.",B445="U","🔬 Instruments scient.",B445="V","🔬 Instruments scient.",B445="W","🔬 Instruments scient.",B445="K","🐁 Expérimentation",B445="Q","🐁 Expérimentation",B445="L","🏥 Santé &amp; Médical",TRUE,"❓ Inconnu"))</f>
        <v>📦 Appro. généraux</v>
      </c>
      <c r="D445" s="44" t="s">
        <v>777</v>
      </c>
      <c r="E445" s="44" t="s">
        <v>35</v>
      </c>
      <c r="F445" s="44" t="s">
        <v>1837</v>
      </c>
      <c r="G445" s="44" t="s">
        <v>35</v>
      </c>
      <c r="H445" s="44" t="s">
        <v>1837</v>
      </c>
      <c r="I445" s="44" t="s">
        <v>1095</v>
      </c>
      <c r="J445" s="44" t="s">
        <v>2175</v>
      </c>
      <c r="K445" s="44" t="s">
        <v>2175</v>
      </c>
      <c r="L445" s="102">
        <v>44082</v>
      </c>
      <c r="M445" s="102">
        <v>45535</v>
      </c>
      <c r="N445" s="44" t="s">
        <v>1201</v>
      </c>
      <c r="O445" s="44" t="s">
        <v>1199</v>
      </c>
      <c r="P445" s="44" t="s">
        <v>801</v>
      </c>
      <c r="Q445" s="44" t="s">
        <v>1200</v>
      </c>
      <c r="R445" s="44" t="s">
        <v>1922</v>
      </c>
      <c r="S445" s="44" t="s">
        <v>1108</v>
      </c>
      <c r="T445" s="44" t="s">
        <v>54</v>
      </c>
      <c r="U445" s="169" t="s">
        <v>765</v>
      </c>
      <c r="V445" s="44" t="s">
        <v>1103</v>
      </c>
      <c r="W445" s="44" t="s">
        <v>67</v>
      </c>
      <c r="X445" s="103" t="s">
        <v>522</v>
      </c>
    </row>
    <row r="446" spans="1:24" ht="18" customHeight="1" x14ac:dyDescent="0.35">
      <c r="A446" t="str">
        <f t="shared" ca="1" si="21"/>
        <v>Marché terminé</v>
      </c>
      <c r="B446" s="582" t="str">
        <f t="shared" si="20"/>
        <v>A</v>
      </c>
      <c r="C446" s="583" t="str" cm="1">
        <f t="array" ref="C446">IF(B446="","",_xlfn.IFS(B446="A","📦 Appro. généraux",B446="H","🛡️ Hygiène &amp; Sécurité",B446="B","🏗️ Bâtiments &amp; Travaux",B446="J","🏗️ Bâtiments &amp; Travaux",B446="R","⚙️ Mécanique &amp; Atelier",B446="N","🧪 Chimie &amp; Biologie",B446="G","🧪 Chimie &amp; Biologie",B446="C","📣 Communication &amp; Culture",B446="D","✈️ Déplacements &amp; Logist.",B446="F","✈️ Déplacements &amp; Logist.",B446="E","📋 Études, Conseils &amp; RH",B446="I","💻 Informatique &amp; Audio.",B446="M","🔬 Instruments scient.",B446="O","🔬 Instruments scient.",B446="P","🔬 Instruments scient.",B446="S","🔬 Instruments scient.",B446="T","🔬 Instruments scient.",B446="U","🔬 Instruments scient.",B446="V","🔬 Instruments scient.",B446="W","🔬 Instruments scient.",B446="K","🐁 Expérimentation",B446="Q","🐁 Expérimentation",B446="L","🏥 Santé &amp; Médical",TRUE,"❓ Inconnu"))</f>
        <v>📦 Appro. généraux</v>
      </c>
      <c r="D446" s="44" t="s">
        <v>777</v>
      </c>
      <c r="E446" s="44" t="s">
        <v>35</v>
      </c>
      <c r="F446" s="44" t="s">
        <v>1837</v>
      </c>
      <c r="G446" s="44" t="s">
        <v>35</v>
      </c>
      <c r="H446" s="44" t="s">
        <v>1837</v>
      </c>
      <c r="I446" s="44" t="s">
        <v>1095</v>
      </c>
      <c r="J446" s="44" t="s">
        <v>2175</v>
      </c>
      <c r="K446" s="44" t="s">
        <v>2175</v>
      </c>
      <c r="L446" s="102">
        <v>44082</v>
      </c>
      <c r="M446" s="102">
        <v>45535</v>
      </c>
      <c r="N446" s="44" t="s">
        <v>1202</v>
      </c>
      <c r="O446" s="44" t="s">
        <v>1203</v>
      </c>
      <c r="P446" s="44" t="s">
        <v>801</v>
      </c>
      <c r="Q446" s="44" t="s">
        <v>1204</v>
      </c>
      <c r="R446" s="44" t="s">
        <v>1923</v>
      </c>
      <c r="S446" s="44" t="s">
        <v>692</v>
      </c>
      <c r="T446" s="44" t="s">
        <v>54</v>
      </c>
      <c r="U446" s="169" t="s">
        <v>765</v>
      </c>
      <c r="V446" s="44" t="s">
        <v>1103</v>
      </c>
      <c r="W446" s="44" t="s">
        <v>68</v>
      </c>
      <c r="X446" s="103" t="s">
        <v>523</v>
      </c>
    </row>
    <row r="447" spans="1:24" ht="18" customHeight="1" x14ac:dyDescent="0.35">
      <c r="A447" t="str">
        <f t="shared" ref="A447:A478" ca="1" si="22">IF(M447&lt;TODAY(),"Marché terminé","Marché en cours")</f>
        <v>Marché terminé</v>
      </c>
      <c r="B447" s="582" t="str">
        <f t="shared" si="20"/>
        <v>A</v>
      </c>
      <c r="C447" s="583" t="str" cm="1">
        <f t="array" ref="C447">IF(B447="","",_xlfn.IFS(B447="A","📦 Appro. généraux",B447="H","🛡️ Hygiène &amp; Sécurité",B447="B","🏗️ Bâtiments &amp; Travaux",B447="J","🏗️ Bâtiments &amp; Travaux",B447="R","⚙️ Mécanique &amp; Atelier",B447="N","🧪 Chimie &amp; Biologie",B447="G","🧪 Chimie &amp; Biologie",B447="C","📣 Communication &amp; Culture",B447="D","✈️ Déplacements &amp; Logist.",B447="F","✈️ Déplacements &amp; Logist.",B447="E","📋 Études, Conseils &amp; RH",B447="I","💻 Informatique &amp; Audio.",B447="M","🔬 Instruments scient.",B447="O","🔬 Instruments scient.",B447="P","🔬 Instruments scient.",B447="S","🔬 Instruments scient.",B447="T","🔬 Instruments scient.",B447="U","🔬 Instruments scient.",B447="V","🔬 Instruments scient.",B447="W","🔬 Instruments scient.",B447="K","🐁 Expérimentation",B447="Q","🐁 Expérimentation",B447="L","🏥 Santé &amp; Médical",TRUE,"❓ Inconnu"))</f>
        <v>📦 Appro. généraux</v>
      </c>
      <c r="D447" s="44" t="s">
        <v>777</v>
      </c>
      <c r="E447" s="44" t="s">
        <v>35</v>
      </c>
      <c r="F447" s="44" t="s">
        <v>1837</v>
      </c>
      <c r="G447" s="44" t="s">
        <v>35</v>
      </c>
      <c r="H447" s="44" t="s">
        <v>1837</v>
      </c>
      <c r="I447" s="44" t="s">
        <v>1095</v>
      </c>
      <c r="J447" s="44" t="s">
        <v>2175</v>
      </c>
      <c r="K447" s="44" t="s">
        <v>2175</v>
      </c>
      <c r="L447" s="102">
        <v>44082</v>
      </c>
      <c r="M447" s="102">
        <v>45535</v>
      </c>
      <c r="N447" s="44" t="s">
        <v>1205</v>
      </c>
      <c r="O447" s="44" t="s">
        <v>1203</v>
      </c>
      <c r="P447" s="44" t="s">
        <v>801</v>
      </c>
      <c r="Q447" s="44" t="s">
        <v>1204</v>
      </c>
      <c r="R447" s="44" t="s">
        <v>1923</v>
      </c>
      <c r="S447" s="44" t="s">
        <v>692</v>
      </c>
      <c r="T447" s="44" t="s">
        <v>54</v>
      </c>
      <c r="U447" s="169" t="s">
        <v>765</v>
      </c>
      <c r="V447" s="44" t="s">
        <v>1103</v>
      </c>
      <c r="W447" s="44" t="s">
        <v>68</v>
      </c>
      <c r="X447" s="103" t="s">
        <v>523</v>
      </c>
    </row>
    <row r="448" spans="1:24" ht="18" customHeight="1" x14ac:dyDescent="0.35">
      <c r="A448" t="str">
        <f t="shared" ca="1" si="22"/>
        <v>Marché terminé</v>
      </c>
      <c r="B448" s="582" t="str">
        <f t="shared" si="20"/>
        <v>A</v>
      </c>
      <c r="C448" s="583" t="str" cm="1">
        <f t="array" ref="C448">IF(B448="","",_xlfn.IFS(B448="A","📦 Appro. généraux",B448="H","🛡️ Hygiène &amp; Sécurité",B448="B","🏗️ Bâtiments &amp; Travaux",B448="J","🏗️ Bâtiments &amp; Travaux",B448="R","⚙️ Mécanique &amp; Atelier",B448="N","🧪 Chimie &amp; Biologie",B448="G","🧪 Chimie &amp; Biologie",B448="C","📣 Communication &amp; Culture",B448="D","✈️ Déplacements &amp; Logist.",B448="F","✈️ Déplacements &amp; Logist.",B448="E","📋 Études, Conseils &amp; RH",B448="I","💻 Informatique &amp; Audio.",B448="M","🔬 Instruments scient.",B448="O","🔬 Instruments scient.",B448="P","🔬 Instruments scient.",B448="S","🔬 Instruments scient.",B448="T","🔬 Instruments scient.",B448="U","🔬 Instruments scient.",B448="V","🔬 Instruments scient.",B448="W","🔬 Instruments scient.",B448="K","🐁 Expérimentation",B448="Q","🐁 Expérimentation",B448="L","🏥 Santé &amp; Médical",TRUE,"❓ Inconnu"))</f>
        <v>📦 Appro. généraux</v>
      </c>
      <c r="D448" s="44" t="s">
        <v>777</v>
      </c>
      <c r="E448" s="44" t="s">
        <v>35</v>
      </c>
      <c r="F448" s="44" t="s">
        <v>1837</v>
      </c>
      <c r="G448" s="44" t="s">
        <v>35</v>
      </c>
      <c r="H448" s="44" t="s">
        <v>1837</v>
      </c>
      <c r="I448" s="44" t="s">
        <v>1095</v>
      </c>
      <c r="J448" s="44" t="s">
        <v>2175</v>
      </c>
      <c r="K448" s="44" t="s">
        <v>2175</v>
      </c>
      <c r="L448" s="102">
        <v>44082</v>
      </c>
      <c r="M448" s="102">
        <v>45535</v>
      </c>
      <c r="N448" s="44" t="s">
        <v>1206</v>
      </c>
      <c r="O448" s="44" t="s">
        <v>1207</v>
      </c>
      <c r="P448" s="44" t="s">
        <v>801</v>
      </c>
      <c r="Q448" s="44" t="s">
        <v>1208</v>
      </c>
      <c r="R448" s="44" t="s">
        <v>1924</v>
      </c>
      <c r="S448" s="44" t="s">
        <v>693</v>
      </c>
      <c r="T448" s="44" t="s">
        <v>54</v>
      </c>
      <c r="U448" s="169" t="s">
        <v>765</v>
      </c>
      <c r="V448" s="44" t="s">
        <v>1103</v>
      </c>
      <c r="W448" s="44" t="s">
        <v>57</v>
      </c>
      <c r="X448" s="103" t="s">
        <v>524</v>
      </c>
    </row>
    <row r="449" spans="1:24" ht="18" customHeight="1" x14ac:dyDescent="0.35">
      <c r="A449" t="str">
        <f t="shared" ca="1" si="22"/>
        <v>Marché terminé</v>
      </c>
      <c r="B449" s="582" t="str">
        <f t="shared" si="20"/>
        <v>A</v>
      </c>
      <c r="C449" s="583" t="str" cm="1">
        <f t="array" ref="C449">IF(B449="","",_xlfn.IFS(B449="A","📦 Appro. généraux",B449="H","🛡️ Hygiène &amp; Sécurité",B449="B","🏗️ Bâtiments &amp; Travaux",B449="J","🏗️ Bâtiments &amp; Travaux",B449="R","⚙️ Mécanique &amp; Atelier",B449="N","🧪 Chimie &amp; Biologie",B449="G","🧪 Chimie &amp; Biologie",B449="C","📣 Communication &amp; Culture",B449="D","✈️ Déplacements &amp; Logist.",B449="F","✈️ Déplacements &amp; Logist.",B449="E","📋 Études, Conseils &amp; RH",B449="I","💻 Informatique &amp; Audio.",B449="M","🔬 Instruments scient.",B449="O","🔬 Instruments scient.",B449="P","🔬 Instruments scient.",B449="S","🔬 Instruments scient.",B449="T","🔬 Instruments scient.",B449="U","🔬 Instruments scient.",B449="V","🔬 Instruments scient.",B449="W","🔬 Instruments scient.",B449="K","🐁 Expérimentation",B449="Q","🐁 Expérimentation",B449="L","🏥 Santé &amp; Médical",TRUE,"❓ Inconnu"))</f>
        <v>📦 Appro. généraux</v>
      </c>
      <c r="D449" s="44" t="s">
        <v>777</v>
      </c>
      <c r="E449" s="44" t="s">
        <v>35</v>
      </c>
      <c r="F449" s="44" t="s">
        <v>1837</v>
      </c>
      <c r="G449" s="44" t="s">
        <v>35</v>
      </c>
      <c r="H449" s="44" t="s">
        <v>1837</v>
      </c>
      <c r="I449" s="44" t="s">
        <v>1095</v>
      </c>
      <c r="J449" s="44" t="s">
        <v>2175</v>
      </c>
      <c r="K449" s="44" t="s">
        <v>2175</v>
      </c>
      <c r="L449" s="102">
        <v>44082</v>
      </c>
      <c r="M449" s="102">
        <v>45535</v>
      </c>
      <c r="N449" s="44" t="s">
        <v>1209</v>
      </c>
      <c r="O449" s="44" t="s">
        <v>1207</v>
      </c>
      <c r="P449" s="44" t="s">
        <v>801</v>
      </c>
      <c r="Q449" s="44" t="s">
        <v>1208</v>
      </c>
      <c r="R449" s="44" t="s">
        <v>1924</v>
      </c>
      <c r="S449" s="44" t="s">
        <v>693</v>
      </c>
      <c r="T449" s="44" t="s">
        <v>54</v>
      </c>
      <c r="U449" s="169" t="s">
        <v>765</v>
      </c>
      <c r="V449" s="44" t="s">
        <v>1103</v>
      </c>
      <c r="W449" s="44" t="s">
        <v>57</v>
      </c>
      <c r="X449" s="103" t="s">
        <v>524</v>
      </c>
    </row>
    <row r="450" spans="1:24" ht="18" customHeight="1" x14ac:dyDescent="0.35">
      <c r="A450" t="str">
        <f t="shared" ca="1" si="22"/>
        <v>Marché terminé</v>
      </c>
      <c r="B450" s="582" t="str">
        <f t="shared" si="20"/>
        <v>A</v>
      </c>
      <c r="C450" s="583" t="str" cm="1">
        <f t="array" ref="C450">IF(B450="","",_xlfn.IFS(B450="A","📦 Appro. généraux",B450="H","🛡️ Hygiène &amp; Sécurité",B450="B","🏗️ Bâtiments &amp; Travaux",B450="J","🏗️ Bâtiments &amp; Travaux",B450="R","⚙️ Mécanique &amp; Atelier",B450="N","🧪 Chimie &amp; Biologie",B450="G","🧪 Chimie &amp; Biologie",B450="C","📣 Communication &amp; Culture",B450="D","✈️ Déplacements &amp; Logist.",B450="F","✈️ Déplacements &amp; Logist.",B450="E","📋 Études, Conseils &amp; RH",B450="I","💻 Informatique &amp; Audio.",B450="M","🔬 Instruments scient.",B450="O","🔬 Instruments scient.",B450="P","🔬 Instruments scient.",B450="S","🔬 Instruments scient.",B450="T","🔬 Instruments scient.",B450="U","🔬 Instruments scient.",B450="V","🔬 Instruments scient.",B450="W","🔬 Instruments scient.",B450="K","🐁 Expérimentation",B450="Q","🐁 Expérimentation",B450="L","🏥 Santé &amp; Médical",TRUE,"❓ Inconnu"))</f>
        <v>📦 Appro. généraux</v>
      </c>
      <c r="D450" s="44" t="s">
        <v>777</v>
      </c>
      <c r="E450" s="44" t="s">
        <v>35</v>
      </c>
      <c r="F450" s="44" t="s">
        <v>1837</v>
      </c>
      <c r="G450" s="44" t="s">
        <v>35</v>
      </c>
      <c r="H450" s="44" t="s">
        <v>1837</v>
      </c>
      <c r="I450" s="44" t="s">
        <v>1095</v>
      </c>
      <c r="J450" s="44" t="s">
        <v>2175</v>
      </c>
      <c r="K450" s="44" t="s">
        <v>2175</v>
      </c>
      <c r="L450" s="102">
        <v>44082</v>
      </c>
      <c r="M450" s="102">
        <v>45535</v>
      </c>
      <c r="N450" s="44" t="s">
        <v>1210</v>
      </c>
      <c r="O450" s="44" t="s">
        <v>1203</v>
      </c>
      <c r="P450" s="44" t="s">
        <v>801</v>
      </c>
      <c r="Q450" s="44" t="s">
        <v>1211</v>
      </c>
      <c r="R450" s="44" t="s">
        <v>1925</v>
      </c>
      <c r="S450" s="44" t="s">
        <v>2182</v>
      </c>
      <c r="T450" s="44" t="s">
        <v>54</v>
      </c>
      <c r="U450" s="169" t="s">
        <v>765</v>
      </c>
      <c r="V450" s="44" t="s">
        <v>1103</v>
      </c>
      <c r="W450" s="44" t="s">
        <v>69</v>
      </c>
      <c r="X450" s="103" t="s">
        <v>525</v>
      </c>
    </row>
    <row r="451" spans="1:24" ht="18" customHeight="1" x14ac:dyDescent="0.35">
      <c r="A451" t="str">
        <f t="shared" ca="1" si="22"/>
        <v>Marché terminé</v>
      </c>
      <c r="B451" s="582" t="str">
        <f t="shared" ref="B451:B512" si="23">LEFT(W451,1)</f>
        <v>A</v>
      </c>
      <c r="C451" s="583" t="str" cm="1">
        <f t="array" ref="C451">IF(B451="","",_xlfn.IFS(B451="A","📦 Appro. généraux",B451="H","🛡️ Hygiène &amp; Sécurité",B451="B","🏗️ Bâtiments &amp; Travaux",B451="J","🏗️ Bâtiments &amp; Travaux",B451="R","⚙️ Mécanique &amp; Atelier",B451="N","🧪 Chimie &amp; Biologie",B451="G","🧪 Chimie &amp; Biologie",B451="C","📣 Communication &amp; Culture",B451="D","✈️ Déplacements &amp; Logist.",B451="F","✈️ Déplacements &amp; Logist.",B451="E","📋 Études, Conseils &amp; RH",B451="I","💻 Informatique &amp; Audio.",B451="M","🔬 Instruments scient.",B451="O","🔬 Instruments scient.",B451="P","🔬 Instruments scient.",B451="S","🔬 Instruments scient.",B451="T","🔬 Instruments scient.",B451="U","🔬 Instruments scient.",B451="V","🔬 Instruments scient.",B451="W","🔬 Instruments scient.",B451="K","🐁 Expérimentation",B451="Q","🐁 Expérimentation",B451="L","🏥 Santé &amp; Médical",TRUE,"❓ Inconnu"))</f>
        <v>📦 Appro. généraux</v>
      </c>
      <c r="D451" s="44" t="s">
        <v>777</v>
      </c>
      <c r="E451" s="44" t="s">
        <v>35</v>
      </c>
      <c r="F451" s="44" t="s">
        <v>1837</v>
      </c>
      <c r="G451" s="44" t="s">
        <v>35</v>
      </c>
      <c r="H451" s="44" t="s">
        <v>1837</v>
      </c>
      <c r="I451" s="44" t="s">
        <v>1095</v>
      </c>
      <c r="J451" s="44" t="s">
        <v>2175</v>
      </c>
      <c r="K451" s="44" t="s">
        <v>2175</v>
      </c>
      <c r="L451" s="102">
        <v>44082</v>
      </c>
      <c r="M451" s="102">
        <v>45535</v>
      </c>
      <c r="N451" s="44" t="s">
        <v>1212</v>
      </c>
      <c r="O451" s="44" t="s">
        <v>1203</v>
      </c>
      <c r="P451" s="44" t="s">
        <v>801</v>
      </c>
      <c r="Q451" s="44" t="s">
        <v>1211</v>
      </c>
      <c r="R451" s="44" t="s">
        <v>1925</v>
      </c>
      <c r="S451" s="44" t="s">
        <v>2182</v>
      </c>
      <c r="T451" s="44" t="s">
        <v>54</v>
      </c>
      <c r="U451" s="169" t="s">
        <v>765</v>
      </c>
      <c r="V451" s="44" t="s">
        <v>1103</v>
      </c>
      <c r="W451" s="44" t="s">
        <v>69</v>
      </c>
      <c r="X451" s="103" t="s">
        <v>525</v>
      </c>
    </row>
    <row r="452" spans="1:24" ht="18" customHeight="1" x14ac:dyDescent="0.35">
      <c r="A452" t="str">
        <f t="shared" ca="1" si="22"/>
        <v>Marché terminé</v>
      </c>
      <c r="B452" s="582" t="str">
        <f t="shared" si="23"/>
        <v>A</v>
      </c>
      <c r="C452" s="583" t="str" cm="1">
        <f t="array" ref="C452">IF(B452="","",_xlfn.IFS(B452="A","📦 Appro. généraux",B452="H","🛡️ Hygiène &amp; Sécurité",B452="B","🏗️ Bâtiments &amp; Travaux",B452="J","🏗️ Bâtiments &amp; Travaux",B452="R","⚙️ Mécanique &amp; Atelier",B452="N","🧪 Chimie &amp; Biologie",B452="G","🧪 Chimie &amp; Biologie",B452="C","📣 Communication &amp; Culture",B452="D","✈️ Déplacements &amp; Logist.",B452="F","✈️ Déplacements &amp; Logist.",B452="E","📋 Études, Conseils &amp; RH",B452="I","💻 Informatique &amp; Audio.",B452="M","🔬 Instruments scient.",B452="O","🔬 Instruments scient.",B452="P","🔬 Instruments scient.",B452="S","🔬 Instruments scient.",B452="T","🔬 Instruments scient.",B452="U","🔬 Instruments scient.",B452="V","🔬 Instruments scient.",B452="W","🔬 Instruments scient.",B452="K","🐁 Expérimentation",B452="Q","🐁 Expérimentation",B452="L","🏥 Santé &amp; Médical",TRUE,"❓ Inconnu"))</f>
        <v>📦 Appro. généraux</v>
      </c>
      <c r="D452" s="44" t="s">
        <v>777</v>
      </c>
      <c r="E452" s="44" t="s">
        <v>35</v>
      </c>
      <c r="F452" s="44" t="s">
        <v>1837</v>
      </c>
      <c r="G452" s="44" t="s">
        <v>35</v>
      </c>
      <c r="H452" s="44" t="s">
        <v>1837</v>
      </c>
      <c r="I452" s="44" t="s">
        <v>1095</v>
      </c>
      <c r="J452" s="44" t="s">
        <v>2175</v>
      </c>
      <c r="K452" s="44" t="s">
        <v>2175</v>
      </c>
      <c r="L452" s="102">
        <v>44082</v>
      </c>
      <c r="M452" s="102">
        <v>45535</v>
      </c>
      <c r="N452" s="44" t="s">
        <v>1213</v>
      </c>
      <c r="O452" s="44" t="s">
        <v>1164</v>
      </c>
      <c r="P452" s="44" t="s">
        <v>801</v>
      </c>
      <c r="Q452" s="44" t="s">
        <v>1214</v>
      </c>
      <c r="R452" s="44" t="s">
        <v>1926</v>
      </c>
      <c r="S452" s="44" t="s">
        <v>765</v>
      </c>
      <c r="T452" s="44" t="s">
        <v>54</v>
      </c>
      <c r="U452" s="169" t="s">
        <v>765</v>
      </c>
      <c r="V452" s="44" t="s">
        <v>1103</v>
      </c>
      <c r="W452" s="44" t="s">
        <v>70</v>
      </c>
      <c r="X452" s="103" t="s">
        <v>526</v>
      </c>
    </row>
    <row r="453" spans="1:24" ht="18" customHeight="1" x14ac:dyDescent="0.35">
      <c r="A453" t="str">
        <f t="shared" ca="1" si="22"/>
        <v>Marché terminé</v>
      </c>
      <c r="B453" s="582" t="str">
        <f t="shared" si="23"/>
        <v>A</v>
      </c>
      <c r="C453" s="583" t="str" cm="1">
        <f t="array" ref="C453">IF(B453="","",_xlfn.IFS(B453="A","📦 Appro. généraux",B453="H","🛡️ Hygiène &amp; Sécurité",B453="B","🏗️ Bâtiments &amp; Travaux",B453="J","🏗️ Bâtiments &amp; Travaux",B453="R","⚙️ Mécanique &amp; Atelier",B453="N","🧪 Chimie &amp; Biologie",B453="G","🧪 Chimie &amp; Biologie",B453="C","📣 Communication &amp; Culture",B453="D","✈️ Déplacements &amp; Logist.",B453="F","✈️ Déplacements &amp; Logist.",B453="E","📋 Études, Conseils &amp; RH",B453="I","💻 Informatique &amp; Audio.",B453="M","🔬 Instruments scient.",B453="O","🔬 Instruments scient.",B453="P","🔬 Instruments scient.",B453="S","🔬 Instruments scient.",B453="T","🔬 Instruments scient.",B453="U","🔬 Instruments scient.",B453="V","🔬 Instruments scient.",B453="W","🔬 Instruments scient.",B453="K","🐁 Expérimentation",B453="Q","🐁 Expérimentation",B453="L","🏥 Santé &amp; Médical",TRUE,"❓ Inconnu"))</f>
        <v>📦 Appro. généraux</v>
      </c>
      <c r="D453" s="44" t="s">
        <v>777</v>
      </c>
      <c r="E453" s="44" t="s">
        <v>35</v>
      </c>
      <c r="F453" s="44" t="s">
        <v>1837</v>
      </c>
      <c r="G453" s="44" t="s">
        <v>35</v>
      </c>
      <c r="H453" s="44" t="s">
        <v>1837</v>
      </c>
      <c r="I453" s="44" t="s">
        <v>1095</v>
      </c>
      <c r="J453" s="44" t="s">
        <v>2175</v>
      </c>
      <c r="K453" s="44" t="s">
        <v>2175</v>
      </c>
      <c r="L453" s="102">
        <v>44082</v>
      </c>
      <c r="M453" s="102">
        <v>45535</v>
      </c>
      <c r="N453" s="44" t="s">
        <v>1215</v>
      </c>
      <c r="O453" s="44" t="s">
        <v>1164</v>
      </c>
      <c r="P453" s="44" t="s">
        <v>801</v>
      </c>
      <c r="Q453" s="44" t="s">
        <v>1214</v>
      </c>
      <c r="R453" s="44" t="s">
        <v>1926</v>
      </c>
      <c r="S453" s="44" t="s">
        <v>765</v>
      </c>
      <c r="T453" s="44" t="s">
        <v>54</v>
      </c>
      <c r="U453" s="169" t="s">
        <v>765</v>
      </c>
      <c r="V453" s="44" t="s">
        <v>1103</v>
      </c>
      <c r="W453" s="44" t="s">
        <v>70</v>
      </c>
      <c r="X453" s="103" t="s">
        <v>526</v>
      </c>
    </row>
    <row r="454" spans="1:24" ht="18" customHeight="1" x14ac:dyDescent="0.35">
      <c r="A454" t="str">
        <f t="shared" ca="1" si="22"/>
        <v>Marché terminé</v>
      </c>
      <c r="B454" s="582" t="str">
        <f t="shared" si="23"/>
        <v>A</v>
      </c>
      <c r="C454" s="583" t="str" cm="1">
        <f t="array" ref="C454">IF(B454="","",_xlfn.IFS(B454="A","📦 Appro. généraux",B454="H","🛡️ Hygiène &amp; Sécurité",B454="B","🏗️ Bâtiments &amp; Travaux",B454="J","🏗️ Bâtiments &amp; Travaux",B454="R","⚙️ Mécanique &amp; Atelier",B454="N","🧪 Chimie &amp; Biologie",B454="G","🧪 Chimie &amp; Biologie",B454="C","📣 Communication &amp; Culture",B454="D","✈️ Déplacements &amp; Logist.",B454="F","✈️ Déplacements &amp; Logist.",B454="E","📋 Études, Conseils &amp; RH",B454="I","💻 Informatique &amp; Audio.",B454="M","🔬 Instruments scient.",B454="O","🔬 Instruments scient.",B454="P","🔬 Instruments scient.",B454="S","🔬 Instruments scient.",B454="T","🔬 Instruments scient.",B454="U","🔬 Instruments scient.",B454="V","🔬 Instruments scient.",B454="W","🔬 Instruments scient.",B454="K","🐁 Expérimentation",B454="Q","🐁 Expérimentation",B454="L","🏥 Santé &amp; Médical",TRUE,"❓ Inconnu"))</f>
        <v>📦 Appro. généraux</v>
      </c>
      <c r="D454" s="44" t="s">
        <v>777</v>
      </c>
      <c r="E454" s="44" t="s">
        <v>40</v>
      </c>
      <c r="F454" s="44" t="s">
        <v>1694</v>
      </c>
      <c r="G454" s="44" t="s">
        <v>40</v>
      </c>
      <c r="H454" s="44" t="s">
        <v>1694</v>
      </c>
      <c r="I454" s="44" t="s">
        <v>853</v>
      </c>
      <c r="J454" s="44" t="s">
        <v>853</v>
      </c>
      <c r="K454" s="44" t="s">
        <v>853</v>
      </c>
      <c r="L454" s="102">
        <v>44287</v>
      </c>
      <c r="M454" s="102">
        <v>45747</v>
      </c>
      <c r="N454" s="44" t="s">
        <v>1216</v>
      </c>
      <c r="O454" s="44" t="s">
        <v>1155</v>
      </c>
      <c r="P454" s="44" t="s">
        <v>800</v>
      </c>
      <c r="Q454" s="44" t="s">
        <v>1217</v>
      </c>
      <c r="R454" s="44" t="s">
        <v>1927</v>
      </c>
      <c r="S454" s="44" t="s">
        <v>1067</v>
      </c>
      <c r="T454" s="44" t="s">
        <v>54</v>
      </c>
      <c r="U454" s="186" t="s">
        <v>2552</v>
      </c>
      <c r="V454" s="44" t="s">
        <v>1103</v>
      </c>
      <c r="W454" s="44" t="s">
        <v>60</v>
      </c>
      <c r="X454" s="103" t="s">
        <v>527</v>
      </c>
    </row>
    <row r="455" spans="1:24" ht="18" customHeight="1" x14ac:dyDescent="0.35">
      <c r="A455" t="str">
        <f t="shared" ca="1" si="22"/>
        <v>Marché terminé</v>
      </c>
      <c r="B455" s="582" t="str">
        <f t="shared" si="23"/>
        <v>A</v>
      </c>
      <c r="C455" s="583" t="str" cm="1">
        <f t="array" ref="C455">IF(B455="","",_xlfn.IFS(B455="A","📦 Appro. généraux",B455="H","🛡️ Hygiène &amp; Sécurité",B455="B","🏗️ Bâtiments &amp; Travaux",B455="J","🏗️ Bâtiments &amp; Travaux",B455="R","⚙️ Mécanique &amp; Atelier",B455="N","🧪 Chimie &amp; Biologie",B455="G","🧪 Chimie &amp; Biologie",B455="C","📣 Communication &amp; Culture",B455="D","✈️ Déplacements &amp; Logist.",B455="F","✈️ Déplacements &amp; Logist.",B455="E","📋 Études, Conseils &amp; RH",B455="I","💻 Informatique &amp; Audio.",B455="M","🔬 Instruments scient.",B455="O","🔬 Instruments scient.",B455="P","🔬 Instruments scient.",B455="S","🔬 Instruments scient.",B455="T","🔬 Instruments scient.",B455="U","🔬 Instruments scient.",B455="V","🔬 Instruments scient.",B455="W","🔬 Instruments scient.",B455="K","🐁 Expérimentation",B455="Q","🐁 Expérimentation",B455="L","🏥 Santé &amp; Médical",TRUE,"❓ Inconnu"))</f>
        <v>📦 Appro. généraux</v>
      </c>
      <c r="D455" s="44" t="s">
        <v>777</v>
      </c>
      <c r="E455" s="44" t="s">
        <v>41</v>
      </c>
      <c r="F455" s="44" t="s">
        <v>1015</v>
      </c>
      <c r="G455" s="44" t="s">
        <v>41</v>
      </c>
      <c r="H455" s="44" t="s">
        <v>1015</v>
      </c>
      <c r="I455" s="44" t="s">
        <v>1095</v>
      </c>
      <c r="J455" s="44" t="s">
        <v>798</v>
      </c>
      <c r="K455" s="44" t="s">
        <v>799</v>
      </c>
      <c r="L455" s="102">
        <v>44378</v>
      </c>
      <c r="M455" s="102">
        <v>45838</v>
      </c>
      <c r="N455" s="44" t="s">
        <v>1218</v>
      </c>
      <c r="O455" s="44" t="s">
        <v>1155</v>
      </c>
      <c r="P455" s="44" t="s">
        <v>800</v>
      </c>
      <c r="Q455" s="44" t="s">
        <v>1219</v>
      </c>
      <c r="R455" s="44" t="s">
        <v>1928</v>
      </c>
      <c r="S455" s="44" t="s">
        <v>694</v>
      </c>
      <c r="T455" s="44" t="s">
        <v>54</v>
      </c>
      <c r="U455" s="173" t="s">
        <v>2216</v>
      </c>
      <c r="V455" s="44" t="s">
        <v>1103</v>
      </c>
      <c r="W455" s="44" t="s">
        <v>61</v>
      </c>
      <c r="X455" s="103" t="s">
        <v>528</v>
      </c>
    </row>
    <row r="456" spans="1:24" s="744" customFormat="1" ht="18" customHeight="1" x14ac:dyDescent="0.35">
      <c r="A456" s="744" t="str">
        <f t="shared" ca="1" si="22"/>
        <v>Marché en cours</v>
      </c>
      <c r="B456" s="582" t="str">
        <f t="shared" si="23"/>
        <v>A</v>
      </c>
      <c r="C456" s="583" t="str" cm="1">
        <f t="array" ref="C456">IF(B456="","",_xlfn.IFS(B456="A","📦 Appro. généraux",B456="H","🛡️ Hygiène &amp; Sécurité",B456="B","🏗️ Bâtiments &amp; Travaux",B456="J","🏗️ Bâtiments &amp; Travaux",B456="R","⚙️ Mécanique &amp; Atelier",B456="N","🧪 Chimie &amp; Biologie",B456="G","🧪 Chimie &amp; Biologie",B456="C","📣 Communication &amp; Culture",B456="D","✈️ Déplacements &amp; Logist.",B456="F","✈️ Déplacements &amp; Logist.",B456="E","📋 Études, Conseils &amp; RH",B456="I","💻 Informatique &amp; Audio.",B456="M","🔬 Instruments scient.",B456="O","🔬 Instruments scient.",B456="P","🔬 Instruments scient.",B456="S","🔬 Instruments scient.",B456="T","🔬 Instruments scient.",B456="U","🔬 Instruments scient.",B456="V","🔬 Instruments scient.",B456="W","🔬 Instruments scient.",B456="K","🐁 Expérimentation",B456="Q","🐁 Expérimentation",B456="L","🏥 Santé &amp; Médical",TRUE,"❓ Inconnu"))</f>
        <v>📦 Appro. généraux</v>
      </c>
      <c r="D456" s="583" t="s">
        <v>777</v>
      </c>
      <c r="E456" s="44" t="s">
        <v>2648</v>
      </c>
      <c r="F456" s="745" t="s">
        <v>1016</v>
      </c>
      <c r="G456" s="44" t="s">
        <v>2648</v>
      </c>
      <c r="H456" s="44" t="s">
        <v>1016</v>
      </c>
      <c r="I456" s="746" t="s">
        <v>1095</v>
      </c>
      <c r="J456" s="746" t="s">
        <v>2175</v>
      </c>
      <c r="K456" s="746" t="s">
        <v>2175</v>
      </c>
      <c r="L456" s="102">
        <v>46031</v>
      </c>
      <c r="M456" s="102">
        <v>47490</v>
      </c>
      <c r="N456" s="44">
        <v>4600004535</v>
      </c>
      <c r="O456" s="44">
        <v>900000</v>
      </c>
      <c r="P456" s="44" t="s">
        <v>801</v>
      </c>
      <c r="Q456" s="44">
        <v>2</v>
      </c>
      <c r="R456" s="44" t="s">
        <v>1929</v>
      </c>
      <c r="S456" s="44" t="s">
        <v>1072</v>
      </c>
      <c r="T456" s="44" t="s">
        <v>54</v>
      </c>
      <c r="U456" s="44" t="s">
        <v>2649</v>
      </c>
      <c r="V456" s="44" t="s">
        <v>1103</v>
      </c>
      <c r="W456" s="44" t="s">
        <v>59</v>
      </c>
      <c r="X456" s="44" t="s">
        <v>529</v>
      </c>
    </row>
    <row r="457" spans="1:24" s="744" customFormat="1" ht="18" customHeight="1" x14ac:dyDescent="0.35">
      <c r="A457" s="744" t="str">
        <f t="shared" ca="1" si="22"/>
        <v>Marché en cours</v>
      </c>
      <c r="B457" s="582" t="str">
        <f t="shared" si="23"/>
        <v>A</v>
      </c>
      <c r="C457" s="583" t="str" cm="1">
        <f t="array" ref="C457">IF(B457="","",_xlfn.IFS(B457="A","📦 Appro. généraux",B457="H","🛡️ Hygiène &amp; Sécurité",B457="B","🏗️ Bâtiments &amp; Travaux",B457="J","🏗️ Bâtiments &amp; Travaux",B457="R","⚙️ Mécanique &amp; Atelier",B457="N","🧪 Chimie &amp; Biologie",B457="G","🧪 Chimie &amp; Biologie",B457="C","📣 Communication &amp; Culture",B457="D","✈️ Déplacements &amp; Logist.",B457="F","✈️ Déplacements &amp; Logist.",B457="E","📋 Études, Conseils &amp; RH",B457="I","💻 Informatique &amp; Audio.",B457="M","🔬 Instruments scient.",B457="O","🔬 Instruments scient.",B457="P","🔬 Instruments scient.",B457="S","🔬 Instruments scient.",B457="T","🔬 Instruments scient.",B457="U","🔬 Instruments scient.",B457="V","🔬 Instruments scient.",B457="W","🔬 Instruments scient.",B457="K","🐁 Expérimentation",B457="Q","🐁 Expérimentation",B457="L","🏥 Santé &amp; Médical",TRUE,"❓ Inconnu"))</f>
        <v>📦 Appro. généraux</v>
      </c>
      <c r="D457" s="583" t="s">
        <v>777</v>
      </c>
      <c r="E457" s="44" t="s">
        <v>2648</v>
      </c>
      <c r="F457" s="745" t="s">
        <v>1016</v>
      </c>
      <c r="G457" s="44" t="s">
        <v>2648</v>
      </c>
      <c r="H457" s="44" t="s">
        <v>1016</v>
      </c>
      <c r="I457" s="746" t="s">
        <v>1095</v>
      </c>
      <c r="J457" s="746" t="s">
        <v>2175</v>
      </c>
      <c r="K457" s="746" t="s">
        <v>2175</v>
      </c>
      <c r="L457" s="102">
        <v>46031</v>
      </c>
      <c r="M457" s="102">
        <v>47490</v>
      </c>
      <c r="N457" s="44">
        <v>4600004536</v>
      </c>
      <c r="O457" s="44">
        <v>40000</v>
      </c>
      <c r="P457" s="44" t="s">
        <v>801</v>
      </c>
      <c r="Q457" s="44">
        <v>10836</v>
      </c>
      <c r="R457" s="44" t="s">
        <v>1931</v>
      </c>
      <c r="S457" s="44" t="s">
        <v>2650</v>
      </c>
      <c r="T457" s="44" t="s">
        <v>54</v>
      </c>
      <c r="U457" s="44" t="s">
        <v>2649</v>
      </c>
      <c r="V457" s="44" t="s">
        <v>1103</v>
      </c>
      <c r="W457" s="44" t="s">
        <v>59</v>
      </c>
      <c r="X457" s="44" t="s">
        <v>529</v>
      </c>
    </row>
    <row r="458" spans="1:24" ht="18" customHeight="1" x14ac:dyDescent="0.35">
      <c r="A458" t="str">
        <f ca="1">IF(M458&lt;TODAY(),"Marché terminé","Marché en cours")</f>
        <v>Marché terminé</v>
      </c>
      <c r="B458" s="582" t="str">
        <f t="shared" si="23"/>
        <v>A</v>
      </c>
      <c r="C458" s="583" t="str" cm="1">
        <f t="array" ref="C458">IF(B458="","",_xlfn.IFS(B458="A","📦 Appro. généraux",B458="H","🛡️ Hygiène &amp; Sécurité",B458="B","🏗️ Bâtiments &amp; Travaux",B458="J","🏗️ Bâtiments &amp; Travaux",B458="R","⚙️ Mécanique &amp; Atelier",B458="N","🧪 Chimie &amp; Biologie",B458="G","🧪 Chimie &amp; Biologie",B458="C","📣 Communication &amp; Culture",B458="D","✈️ Déplacements &amp; Logist.",B458="F","✈️ Déplacements &amp; Logist.",B458="E","📋 Études, Conseils &amp; RH",B458="I","💻 Informatique &amp; Audio.",B458="M","🔬 Instruments scient.",B458="O","🔬 Instruments scient.",B458="P","🔬 Instruments scient.",B458="S","🔬 Instruments scient.",B458="T","🔬 Instruments scient.",B458="U","🔬 Instruments scient.",B458="V","🔬 Instruments scient.",B458="W","🔬 Instruments scient.",B458="K","🐁 Expérimentation",B458="Q","🐁 Expérimentation",B458="L","🏥 Santé &amp; Médical",TRUE,"❓ Inconnu"))</f>
        <v>📦 Appro. généraux</v>
      </c>
      <c r="D458" s="44" t="s">
        <v>777</v>
      </c>
      <c r="E458" s="44" t="s">
        <v>39</v>
      </c>
      <c r="F458" s="44" t="s">
        <v>1016</v>
      </c>
      <c r="G458" s="44" t="s">
        <v>39</v>
      </c>
      <c r="H458" s="44" t="s">
        <v>1016</v>
      </c>
      <c r="I458" s="44" t="s">
        <v>1095</v>
      </c>
      <c r="J458" s="44" t="s">
        <v>2175</v>
      </c>
      <c r="K458" s="44" t="s">
        <v>2175</v>
      </c>
      <c r="L458" s="102">
        <v>44388</v>
      </c>
      <c r="M458" s="102">
        <v>45848</v>
      </c>
      <c r="N458" s="44" t="s">
        <v>1221</v>
      </c>
      <c r="O458" s="44" t="s">
        <v>1168</v>
      </c>
      <c r="P458" s="44" t="s">
        <v>801</v>
      </c>
      <c r="Q458" s="44" t="s">
        <v>1222</v>
      </c>
      <c r="R458" s="44" t="s">
        <v>1930</v>
      </c>
      <c r="S458" s="44" t="s">
        <v>1072</v>
      </c>
      <c r="T458" s="44" t="s">
        <v>54</v>
      </c>
      <c r="U458" s="170" t="s">
        <v>1867</v>
      </c>
      <c r="V458" s="44" t="s">
        <v>1103</v>
      </c>
      <c r="W458" s="44" t="s">
        <v>59</v>
      </c>
      <c r="X458" s="103" t="s">
        <v>529</v>
      </c>
    </row>
    <row r="459" spans="1:24" ht="18" customHeight="1" x14ac:dyDescent="0.35">
      <c r="A459" t="str">
        <f t="shared" ca="1" si="22"/>
        <v>Marché terminé</v>
      </c>
      <c r="B459" s="582" t="str">
        <f t="shared" si="23"/>
        <v>A</v>
      </c>
      <c r="C459" s="583" t="str" cm="1">
        <f t="array" ref="C459">IF(B459="","",_xlfn.IFS(B459="A","📦 Appro. généraux",B459="H","🛡️ Hygiène &amp; Sécurité",B459="B","🏗️ Bâtiments &amp; Travaux",B459="J","🏗️ Bâtiments &amp; Travaux",B459="R","⚙️ Mécanique &amp; Atelier",B459="N","🧪 Chimie &amp; Biologie",B459="G","🧪 Chimie &amp; Biologie",B459="C","📣 Communication &amp; Culture",B459="D","✈️ Déplacements &amp; Logist.",B459="F","✈️ Déplacements &amp; Logist.",B459="E","📋 Études, Conseils &amp; RH",B459="I","💻 Informatique &amp; Audio.",B459="M","🔬 Instruments scient.",B459="O","🔬 Instruments scient.",B459="P","🔬 Instruments scient.",B459="S","🔬 Instruments scient.",B459="T","🔬 Instruments scient.",B459="U","🔬 Instruments scient.",B459="V","🔬 Instruments scient.",B459="W","🔬 Instruments scient.",B459="K","🐁 Expérimentation",B459="Q","🐁 Expérimentation",B459="L","🏥 Santé &amp; Médical",TRUE,"❓ Inconnu"))</f>
        <v>📦 Appro. généraux</v>
      </c>
      <c r="D459" s="44" t="s">
        <v>777</v>
      </c>
      <c r="E459" s="44" t="s">
        <v>39</v>
      </c>
      <c r="F459" s="44" t="s">
        <v>1017</v>
      </c>
      <c r="G459" s="44" t="s">
        <v>39</v>
      </c>
      <c r="H459" s="44" t="s">
        <v>1017</v>
      </c>
      <c r="I459" s="44" t="s">
        <v>1095</v>
      </c>
      <c r="J459" s="44" t="s">
        <v>2175</v>
      </c>
      <c r="K459" s="44" t="s">
        <v>2175</v>
      </c>
      <c r="L459" s="102">
        <v>42942</v>
      </c>
      <c r="M459" s="102">
        <v>45848</v>
      </c>
      <c r="N459" s="44" t="s">
        <v>1223</v>
      </c>
      <c r="O459" s="44" t="s">
        <v>1171</v>
      </c>
      <c r="P459" s="44" t="s">
        <v>800</v>
      </c>
      <c r="Q459" s="44" t="s">
        <v>1222</v>
      </c>
      <c r="R459" s="44" t="s">
        <v>1930</v>
      </c>
      <c r="S459" s="44" t="s">
        <v>1073</v>
      </c>
      <c r="T459" s="44" t="s">
        <v>54</v>
      </c>
      <c r="U459" s="170" t="s">
        <v>2254</v>
      </c>
      <c r="V459" s="44" t="s">
        <v>1103</v>
      </c>
      <c r="W459" s="44" t="s">
        <v>59</v>
      </c>
      <c r="X459" s="103" t="s">
        <v>529</v>
      </c>
    </row>
    <row r="460" spans="1:24" ht="18" customHeight="1" x14ac:dyDescent="0.35">
      <c r="A460" t="str">
        <f t="shared" ca="1" si="22"/>
        <v>Marché terminé</v>
      </c>
      <c r="B460" s="582" t="str">
        <f t="shared" si="23"/>
        <v>A</v>
      </c>
      <c r="C460" s="583" t="str" cm="1">
        <f t="array" ref="C460">IF(B460="","",_xlfn.IFS(B460="A","📦 Appro. généraux",B460="H","🛡️ Hygiène &amp; Sécurité",B460="B","🏗️ Bâtiments &amp; Travaux",B460="J","🏗️ Bâtiments &amp; Travaux",B460="R","⚙️ Mécanique &amp; Atelier",B460="N","🧪 Chimie &amp; Biologie",B460="G","🧪 Chimie &amp; Biologie",B460="C","📣 Communication &amp; Culture",B460="D","✈️ Déplacements &amp; Logist.",B460="F","✈️ Déplacements &amp; Logist.",B460="E","📋 Études, Conseils &amp; RH",B460="I","💻 Informatique &amp; Audio.",B460="M","🔬 Instruments scient.",B460="O","🔬 Instruments scient.",B460="P","🔬 Instruments scient.",B460="S","🔬 Instruments scient.",B460="T","🔬 Instruments scient.",B460="U","🔬 Instruments scient.",B460="V","🔬 Instruments scient.",B460="W","🔬 Instruments scient.",B460="K","🐁 Expérimentation",B460="Q","🐁 Expérimentation",B460="L","🏥 Santé &amp; Médical",TRUE,"❓ Inconnu"))</f>
        <v>📦 Appro. généraux</v>
      </c>
      <c r="D460" s="44" t="s">
        <v>777</v>
      </c>
      <c r="E460" s="44" t="s">
        <v>39</v>
      </c>
      <c r="F460" s="44" t="s">
        <v>1016</v>
      </c>
      <c r="G460" s="44" t="s">
        <v>39</v>
      </c>
      <c r="H460" s="44" t="s">
        <v>1016</v>
      </c>
      <c r="I460" s="44" t="s">
        <v>1095</v>
      </c>
      <c r="J460" s="44" t="s">
        <v>2175</v>
      </c>
      <c r="K460" s="44" t="s">
        <v>2175</v>
      </c>
      <c r="L460" s="102">
        <v>44388</v>
      </c>
      <c r="M460" s="102">
        <v>45848</v>
      </c>
      <c r="N460" s="44" t="s">
        <v>1224</v>
      </c>
      <c r="O460" s="44" t="s">
        <v>1161</v>
      </c>
      <c r="P460" s="44" t="s">
        <v>801</v>
      </c>
      <c r="Q460" s="44" t="s">
        <v>1225</v>
      </c>
      <c r="R460" s="44" t="s">
        <v>1931</v>
      </c>
      <c r="S460" s="44" t="s">
        <v>1072</v>
      </c>
      <c r="T460" s="44" t="s">
        <v>54</v>
      </c>
      <c r="U460" s="170" t="s">
        <v>1867</v>
      </c>
      <c r="V460" s="44" t="s">
        <v>1103</v>
      </c>
      <c r="W460" s="44" t="s">
        <v>59</v>
      </c>
      <c r="X460" s="103" t="s">
        <v>529</v>
      </c>
    </row>
    <row r="461" spans="1:24" ht="18" customHeight="1" x14ac:dyDescent="0.35">
      <c r="A461" t="str">
        <f t="shared" ca="1" si="22"/>
        <v>Marché terminé</v>
      </c>
      <c r="B461" s="582" t="str">
        <f t="shared" si="23"/>
        <v>A</v>
      </c>
      <c r="C461" s="583" t="str" cm="1">
        <f t="array" ref="C461">IF(B461="","",_xlfn.IFS(B461="A","📦 Appro. généraux",B461="H","🛡️ Hygiène &amp; Sécurité",B461="B","🏗️ Bâtiments &amp; Travaux",B461="J","🏗️ Bâtiments &amp; Travaux",B461="R","⚙️ Mécanique &amp; Atelier",B461="N","🧪 Chimie &amp; Biologie",B461="G","🧪 Chimie &amp; Biologie",B461="C","📣 Communication &amp; Culture",B461="D","✈️ Déplacements &amp; Logist.",B461="F","✈️ Déplacements &amp; Logist.",B461="E","📋 Études, Conseils &amp; RH",B461="I","💻 Informatique &amp; Audio.",B461="M","🔬 Instruments scient.",B461="O","🔬 Instruments scient.",B461="P","🔬 Instruments scient.",B461="S","🔬 Instruments scient.",B461="T","🔬 Instruments scient.",B461="U","🔬 Instruments scient.",B461="V","🔬 Instruments scient.",B461="W","🔬 Instruments scient.",B461="K","🐁 Expérimentation",B461="Q","🐁 Expérimentation",B461="L","🏥 Santé &amp; Médical",TRUE,"❓ Inconnu"))</f>
        <v>📦 Appro. généraux</v>
      </c>
      <c r="D461" s="44" t="s">
        <v>777</v>
      </c>
      <c r="E461" s="44" t="s">
        <v>39</v>
      </c>
      <c r="F461" s="44" t="s">
        <v>1018</v>
      </c>
      <c r="G461" s="44" t="s">
        <v>39</v>
      </c>
      <c r="H461" s="44" t="s">
        <v>1018</v>
      </c>
      <c r="I461" s="44" t="s">
        <v>1095</v>
      </c>
      <c r="J461" s="44" t="s">
        <v>2175</v>
      </c>
      <c r="K461" s="44" t="s">
        <v>2175</v>
      </c>
      <c r="L461" s="102">
        <v>42927</v>
      </c>
      <c r="M461" s="102">
        <v>45848</v>
      </c>
      <c r="N461" s="44" t="s">
        <v>1226</v>
      </c>
      <c r="O461" s="44" t="s">
        <v>1227</v>
      </c>
      <c r="P461" s="44" t="s">
        <v>801</v>
      </c>
      <c r="Q461" s="44" t="s">
        <v>1225</v>
      </c>
      <c r="R461" s="44" t="s">
        <v>1931</v>
      </c>
      <c r="S461" s="44" t="s">
        <v>1074</v>
      </c>
      <c r="T461" s="44" t="s">
        <v>54</v>
      </c>
      <c r="U461" s="186" t="s">
        <v>2254</v>
      </c>
      <c r="V461" s="44" t="s">
        <v>1103</v>
      </c>
      <c r="W461" s="44" t="s">
        <v>59</v>
      </c>
      <c r="X461" s="103" t="s">
        <v>529</v>
      </c>
    </row>
    <row r="462" spans="1:24" ht="18" customHeight="1" x14ac:dyDescent="0.35">
      <c r="A462" t="str">
        <f t="shared" ca="1" si="22"/>
        <v>Marché terminé</v>
      </c>
      <c r="B462" s="582" t="str">
        <f t="shared" si="23"/>
        <v>A</v>
      </c>
      <c r="C462" s="583" t="str" cm="1">
        <f t="array" ref="C462">IF(B462="","",_xlfn.IFS(B462="A","📦 Appro. généraux",B462="H","🛡️ Hygiène &amp; Sécurité",B462="B","🏗️ Bâtiments &amp; Travaux",B462="J","🏗️ Bâtiments &amp; Travaux",B462="R","⚙️ Mécanique &amp; Atelier",B462="N","🧪 Chimie &amp; Biologie",B462="G","🧪 Chimie &amp; Biologie",B462="C","📣 Communication &amp; Culture",B462="D","✈️ Déplacements &amp; Logist.",B462="F","✈️ Déplacements &amp; Logist.",B462="E","📋 Études, Conseils &amp; RH",B462="I","💻 Informatique &amp; Audio.",B462="M","🔬 Instruments scient.",B462="O","🔬 Instruments scient.",B462="P","🔬 Instruments scient.",B462="S","🔬 Instruments scient.",B462="T","🔬 Instruments scient.",B462="U","🔬 Instruments scient.",B462="V","🔬 Instruments scient.",B462="W","🔬 Instruments scient.",B462="K","🐁 Expérimentation",B462="Q","🐁 Expérimentation",B462="L","🏥 Santé &amp; Médical",TRUE,"❓ Inconnu"))</f>
        <v>📦 Appro. généraux</v>
      </c>
      <c r="D462" s="44" t="s">
        <v>777</v>
      </c>
      <c r="E462" s="44" t="s">
        <v>42</v>
      </c>
      <c r="F462" s="44" t="s">
        <v>1836</v>
      </c>
      <c r="G462" s="44" t="s">
        <v>42</v>
      </c>
      <c r="H462" s="44" t="s">
        <v>1836</v>
      </c>
      <c r="I462" s="44" t="s">
        <v>1095</v>
      </c>
      <c r="J462" s="44" t="s">
        <v>798</v>
      </c>
      <c r="K462" s="44" t="s">
        <v>2175</v>
      </c>
      <c r="L462" s="102">
        <v>44805</v>
      </c>
      <c r="M462" s="102">
        <v>46265</v>
      </c>
      <c r="N462" s="44" t="s">
        <v>1228</v>
      </c>
      <c r="O462" s="44" t="s">
        <v>1155</v>
      </c>
      <c r="P462" s="44" t="s">
        <v>800</v>
      </c>
      <c r="Q462" s="44" t="s">
        <v>1229</v>
      </c>
      <c r="R462" s="44" t="s">
        <v>1932</v>
      </c>
      <c r="S462" s="44" t="s">
        <v>765</v>
      </c>
      <c r="T462" s="44" t="s">
        <v>54</v>
      </c>
      <c r="U462" s="169" t="s">
        <v>765</v>
      </c>
      <c r="V462" s="44" t="s">
        <v>1103</v>
      </c>
      <c r="W462" s="44" t="s">
        <v>62</v>
      </c>
      <c r="X462" s="103" t="s">
        <v>530</v>
      </c>
    </row>
    <row r="463" spans="1:24" ht="18" customHeight="1" x14ac:dyDescent="0.35">
      <c r="A463" t="str">
        <f t="shared" ca="1" si="22"/>
        <v>Marché terminé</v>
      </c>
      <c r="B463" s="582" t="str">
        <f t="shared" si="23"/>
        <v>A</v>
      </c>
      <c r="C463" s="583" t="str" cm="1">
        <f t="array" ref="C463">IF(B463="","",_xlfn.IFS(B463="A","📦 Appro. généraux",B463="H","🛡️ Hygiène &amp; Sécurité",B463="B","🏗️ Bâtiments &amp; Travaux",B463="J","🏗️ Bâtiments &amp; Travaux",B463="R","⚙️ Mécanique &amp; Atelier",B463="N","🧪 Chimie &amp; Biologie",B463="G","🧪 Chimie &amp; Biologie",B463="C","📣 Communication &amp; Culture",B463="D","✈️ Déplacements &amp; Logist.",B463="F","✈️ Déplacements &amp; Logist.",B463="E","📋 Études, Conseils &amp; RH",B463="I","💻 Informatique &amp; Audio.",B463="M","🔬 Instruments scient.",B463="O","🔬 Instruments scient.",B463="P","🔬 Instruments scient.",B463="S","🔬 Instruments scient.",B463="T","🔬 Instruments scient.",B463="U","🔬 Instruments scient.",B463="V","🔬 Instruments scient.",B463="W","🔬 Instruments scient.",B463="K","🐁 Expérimentation",B463="Q","🐁 Expérimentation",B463="L","🏥 Santé &amp; Médical",TRUE,"❓ Inconnu"))</f>
        <v>📦 Appro. généraux</v>
      </c>
      <c r="D463" s="44" t="s">
        <v>777</v>
      </c>
      <c r="E463" s="44" t="s">
        <v>42</v>
      </c>
      <c r="F463" s="44" t="s">
        <v>1836</v>
      </c>
      <c r="G463" s="44" t="s">
        <v>42</v>
      </c>
      <c r="H463" s="44" t="s">
        <v>1836</v>
      </c>
      <c r="I463" s="44" t="s">
        <v>1095</v>
      </c>
      <c r="J463" s="44" t="s">
        <v>798</v>
      </c>
      <c r="K463" s="44" t="s">
        <v>2175</v>
      </c>
      <c r="L463" s="102">
        <v>44805</v>
      </c>
      <c r="M463" s="102">
        <v>46265</v>
      </c>
      <c r="N463" s="44" t="s">
        <v>1230</v>
      </c>
      <c r="O463" s="44" t="s">
        <v>1155</v>
      </c>
      <c r="P463" s="44" t="s">
        <v>800</v>
      </c>
      <c r="Q463" s="44" t="s">
        <v>1229</v>
      </c>
      <c r="R463" s="44" t="s">
        <v>1932</v>
      </c>
      <c r="S463" s="44" t="s">
        <v>765</v>
      </c>
      <c r="T463" s="44" t="s">
        <v>54</v>
      </c>
      <c r="U463" s="169" t="s">
        <v>765</v>
      </c>
      <c r="V463" s="44" t="s">
        <v>1103</v>
      </c>
      <c r="W463" s="44" t="s">
        <v>62</v>
      </c>
      <c r="X463" s="103" t="s">
        <v>530</v>
      </c>
    </row>
    <row r="464" spans="1:24" ht="18" customHeight="1" x14ac:dyDescent="0.35">
      <c r="A464" t="str">
        <f t="shared" ca="1" si="22"/>
        <v>Marché terminé</v>
      </c>
      <c r="B464" s="582" t="str">
        <f t="shared" si="23"/>
        <v>A</v>
      </c>
      <c r="C464" s="583" t="str" cm="1">
        <f t="array" ref="C464">IF(B464="","",_xlfn.IFS(B464="A","📦 Appro. généraux",B464="H","🛡️ Hygiène &amp; Sécurité",B464="B","🏗️ Bâtiments &amp; Travaux",B464="J","🏗️ Bâtiments &amp; Travaux",B464="R","⚙️ Mécanique &amp; Atelier",B464="N","🧪 Chimie &amp; Biologie",B464="G","🧪 Chimie &amp; Biologie",B464="C","📣 Communication &amp; Culture",B464="D","✈️ Déplacements &amp; Logist.",B464="F","✈️ Déplacements &amp; Logist.",B464="E","📋 Études, Conseils &amp; RH",B464="I","💻 Informatique &amp; Audio.",B464="M","🔬 Instruments scient.",B464="O","🔬 Instruments scient.",B464="P","🔬 Instruments scient.",B464="S","🔬 Instruments scient.",B464="T","🔬 Instruments scient.",B464="U","🔬 Instruments scient.",B464="V","🔬 Instruments scient.",B464="W","🔬 Instruments scient.",B464="K","🐁 Expérimentation",B464="Q","🐁 Expérimentation",B464="L","🏥 Santé &amp; Médical",TRUE,"❓ Inconnu"))</f>
        <v>📦 Appro. généraux</v>
      </c>
      <c r="D464" s="44" t="s">
        <v>777</v>
      </c>
      <c r="E464" s="44" t="s">
        <v>42</v>
      </c>
      <c r="F464" s="44" t="s">
        <v>1836</v>
      </c>
      <c r="G464" s="44" t="s">
        <v>42</v>
      </c>
      <c r="H464" s="44" t="s">
        <v>1836</v>
      </c>
      <c r="I464" s="44" t="s">
        <v>1095</v>
      </c>
      <c r="J464" s="44" t="s">
        <v>798</v>
      </c>
      <c r="K464" s="44" t="s">
        <v>2175</v>
      </c>
      <c r="L464" s="102">
        <v>44805</v>
      </c>
      <c r="M464" s="102">
        <v>46265</v>
      </c>
      <c r="N464" s="44" t="s">
        <v>1231</v>
      </c>
      <c r="O464" s="44" t="s">
        <v>1155</v>
      </c>
      <c r="P464" s="44" t="s">
        <v>800</v>
      </c>
      <c r="Q464" s="44" t="s">
        <v>1229</v>
      </c>
      <c r="R464" s="44" t="s">
        <v>1932</v>
      </c>
      <c r="S464" s="44" t="s">
        <v>765</v>
      </c>
      <c r="T464" s="44" t="s">
        <v>54</v>
      </c>
      <c r="U464" s="169" t="s">
        <v>765</v>
      </c>
      <c r="V464" s="44" t="s">
        <v>1103</v>
      </c>
      <c r="W464" s="44" t="s">
        <v>62</v>
      </c>
      <c r="X464" s="103" t="s">
        <v>530</v>
      </c>
    </row>
    <row r="465" spans="1:24" ht="18" customHeight="1" x14ac:dyDescent="0.35">
      <c r="A465" t="str">
        <f t="shared" ca="1" si="22"/>
        <v>Marché en cours</v>
      </c>
      <c r="B465" s="582" t="str">
        <f t="shared" si="23"/>
        <v>A</v>
      </c>
      <c r="C465" s="583" t="str" cm="1">
        <f t="array" ref="C465">IF(B465="","",_xlfn.IFS(B465="A","📦 Appro. généraux",B465="H","🛡️ Hygiène &amp; Sécurité",B465="B","🏗️ Bâtiments &amp; Travaux",B465="J","🏗️ Bâtiments &amp; Travaux",B465="R","⚙️ Mécanique &amp; Atelier",B465="N","🧪 Chimie &amp; Biologie",B465="G","🧪 Chimie &amp; Biologie",B465="C","📣 Communication &amp; Culture",B465="D","✈️ Déplacements &amp; Logist.",B465="F","✈️ Déplacements &amp; Logist.",B465="E","📋 Études, Conseils &amp; RH",B465="I","💻 Informatique &amp; Audio.",B465="M","🔬 Instruments scient.",B465="O","🔬 Instruments scient.",B465="P","🔬 Instruments scient.",B465="S","🔬 Instruments scient.",B465="T","🔬 Instruments scient.",B465="U","🔬 Instruments scient.",B465="V","🔬 Instruments scient.",B465="W","🔬 Instruments scient.",B465="K","🐁 Expérimentation",B465="Q","🐁 Expérimentation",B465="L","🏥 Santé &amp; Médical",TRUE,"❓ Inconnu"))</f>
        <v>📦 Appro. généraux</v>
      </c>
      <c r="D465" s="44" t="s">
        <v>777</v>
      </c>
      <c r="E465" s="44" t="s">
        <v>43</v>
      </c>
      <c r="F465" s="44" t="s">
        <v>990</v>
      </c>
      <c r="G465" s="44" t="s">
        <v>43</v>
      </c>
      <c r="H465" s="44" t="s">
        <v>1062</v>
      </c>
      <c r="I465" s="44" t="s">
        <v>798</v>
      </c>
      <c r="J465" s="44" t="s">
        <v>2175</v>
      </c>
      <c r="K465" s="44" t="s">
        <v>2175</v>
      </c>
      <c r="L465" s="102">
        <v>44631</v>
      </c>
      <c r="M465" s="102">
        <v>47574</v>
      </c>
      <c r="N465" s="44" t="s">
        <v>1232</v>
      </c>
      <c r="O465" s="44" t="s">
        <v>1233</v>
      </c>
      <c r="P465" s="44" t="s">
        <v>801</v>
      </c>
      <c r="Q465" s="44" t="s">
        <v>1217</v>
      </c>
      <c r="R465" s="44" t="s">
        <v>1927</v>
      </c>
      <c r="S465" s="44" t="s">
        <v>1067</v>
      </c>
      <c r="T465" s="44" t="s">
        <v>54</v>
      </c>
      <c r="U465" s="170" t="s">
        <v>2255</v>
      </c>
      <c r="V465" s="44" t="s">
        <v>1103</v>
      </c>
      <c r="W465" s="44" t="s">
        <v>71</v>
      </c>
      <c r="X465" s="103" t="s">
        <v>529</v>
      </c>
    </row>
    <row r="466" spans="1:24" ht="18" customHeight="1" x14ac:dyDescent="0.35">
      <c r="A466" t="str">
        <f t="shared" ca="1" si="22"/>
        <v>Marché terminé</v>
      </c>
      <c r="B466" s="582" t="str">
        <f t="shared" si="23"/>
        <v>A</v>
      </c>
      <c r="C466" s="583" t="str" cm="1">
        <f t="array" ref="C466">IF(B466="","",_xlfn.IFS(B466="A","📦 Appro. généraux",B466="H","🛡️ Hygiène &amp; Sécurité",B466="B","🏗️ Bâtiments &amp; Travaux",B466="J","🏗️ Bâtiments &amp; Travaux",B466="R","⚙️ Mécanique &amp; Atelier",B466="N","🧪 Chimie &amp; Biologie",B466="G","🧪 Chimie &amp; Biologie",B466="C","📣 Communication &amp; Culture",B466="D","✈️ Déplacements &amp; Logist.",B466="F","✈️ Déplacements &amp; Logist.",B466="E","📋 Études, Conseils &amp; RH",B466="I","💻 Informatique &amp; Audio.",B466="M","🔬 Instruments scient.",B466="O","🔬 Instruments scient.",B466="P","🔬 Instruments scient.",B466="S","🔬 Instruments scient.",B466="T","🔬 Instruments scient.",B466="U","🔬 Instruments scient.",B466="V","🔬 Instruments scient.",B466="W","🔬 Instruments scient.",B466="K","🐁 Expérimentation",B466="Q","🐁 Expérimentation",B466="L","🏥 Santé &amp; Médical",TRUE,"❓ Inconnu"))</f>
        <v>📦 Appro. généraux</v>
      </c>
      <c r="D466" s="44" t="s">
        <v>777</v>
      </c>
      <c r="E466" s="44" t="s">
        <v>45</v>
      </c>
      <c r="F466" s="44" t="s">
        <v>1835</v>
      </c>
      <c r="G466" s="44" t="s">
        <v>45</v>
      </c>
      <c r="H466" s="44" t="s">
        <v>1835</v>
      </c>
      <c r="I466" s="44" t="s">
        <v>1098</v>
      </c>
      <c r="J466" s="44" t="s">
        <v>855</v>
      </c>
      <c r="K466" s="44" t="s">
        <v>2175</v>
      </c>
      <c r="L466" s="102">
        <v>45223</v>
      </c>
      <c r="M466" s="102">
        <v>45953</v>
      </c>
      <c r="N466" s="44" t="s">
        <v>1234</v>
      </c>
      <c r="O466" s="44" t="s">
        <v>1235</v>
      </c>
      <c r="P466" s="44" t="s">
        <v>801</v>
      </c>
      <c r="Q466" s="44" t="s">
        <v>1236</v>
      </c>
      <c r="R466" s="44" t="s">
        <v>1933</v>
      </c>
      <c r="S466" s="44" t="s">
        <v>765</v>
      </c>
      <c r="T466" s="44" t="s">
        <v>54</v>
      </c>
      <c r="U466" s="169" t="s">
        <v>765</v>
      </c>
      <c r="V466" s="44" t="s">
        <v>1103</v>
      </c>
      <c r="W466" s="44" t="s">
        <v>72</v>
      </c>
      <c r="X466" s="103" t="s">
        <v>531</v>
      </c>
    </row>
    <row r="467" spans="1:24" ht="18" customHeight="1" x14ac:dyDescent="0.35">
      <c r="A467" t="str">
        <f t="shared" ca="1" si="22"/>
        <v>Marché en cours</v>
      </c>
      <c r="B467" s="582" t="str">
        <f t="shared" si="23"/>
        <v>A</v>
      </c>
      <c r="C467" s="583" t="str" cm="1">
        <f t="array" ref="C467">IF(B467="","",_xlfn.IFS(B467="A","📦 Appro. généraux",B467="H","🛡️ Hygiène &amp; Sécurité",B467="B","🏗️ Bâtiments &amp; Travaux",B467="J","🏗️ Bâtiments &amp; Travaux",B467="R","⚙️ Mécanique &amp; Atelier",B467="N","🧪 Chimie &amp; Biologie",B467="G","🧪 Chimie &amp; Biologie",B467="C","📣 Communication &amp; Culture",B467="D","✈️ Déplacements &amp; Logist.",B467="F","✈️ Déplacements &amp; Logist.",B467="E","📋 Études, Conseils &amp; RH",B467="I","💻 Informatique &amp; Audio.",B467="M","🔬 Instruments scient.",B467="O","🔬 Instruments scient.",B467="P","🔬 Instruments scient.",B467="S","🔬 Instruments scient.",B467="T","🔬 Instruments scient.",B467="U","🔬 Instruments scient.",B467="V","🔬 Instruments scient.",B467="W","🔬 Instruments scient.",B467="K","🐁 Expérimentation",B467="Q","🐁 Expérimentation",B467="L","🏥 Santé &amp; Médical",TRUE,"❓ Inconnu"))</f>
        <v>📦 Appro. généraux</v>
      </c>
      <c r="D467" s="44" t="s">
        <v>777</v>
      </c>
      <c r="E467" s="44" t="s">
        <v>46</v>
      </c>
      <c r="F467" s="44" t="s">
        <v>778</v>
      </c>
      <c r="G467" s="44" t="s">
        <v>46</v>
      </c>
      <c r="H467" s="44" t="s">
        <v>783</v>
      </c>
      <c r="I467" s="44" t="s">
        <v>796</v>
      </c>
      <c r="J467" s="44" t="s">
        <v>798</v>
      </c>
      <c r="K467" s="44" t="s">
        <v>799</v>
      </c>
      <c r="L467" s="102">
        <v>45245</v>
      </c>
      <c r="M467" s="102">
        <v>46705</v>
      </c>
      <c r="N467" s="44" t="s">
        <v>1237</v>
      </c>
      <c r="O467" s="44" t="s">
        <v>1238</v>
      </c>
      <c r="P467" s="44" t="s">
        <v>800</v>
      </c>
      <c r="Q467" s="44" t="s">
        <v>1159</v>
      </c>
      <c r="R467" s="44" t="s">
        <v>1914</v>
      </c>
      <c r="S467" s="44" t="s">
        <v>687</v>
      </c>
      <c r="T467" s="44" t="s">
        <v>54</v>
      </c>
      <c r="U467" s="170" t="s">
        <v>1104</v>
      </c>
      <c r="V467" s="44" t="s">
        <v>802</v>
      </c>
      <c r="W467" s="44" t="s">
        <v>56</v>
      </c>
      <c r="X467" s="103" t="s">
        <v>518</v>
      </c>
    </row>
    <row r="468" spans="1:24" ht="18" customHeight="1" x14ac:dyDescent="0.35">
      <c r="A468" t="str">
        <f t="shared" ca="1" si="22"/>
        <v>Marché terminé</v>
      </c>
      <c r="B468" s="582" t="str">
        <f t="shared" si="23"/>
        <v>A</v>
      </c>
      <c r="C468" s="583" t="str" cm="1">
        <f t="array" ref="C468">IF(B468="","",_xlfn.IFS(B468="A","📦 Appro. généraux",B468="H","🛡️ Hygiène &amp; Sécurité",B468="B","🏗️ Bâtiments &amp; Travaux",B468="J","🏗️ Bâtiments &amp; Travaux",B468="R","⚙️ Mécanique &amp; Atelier",B468="N","🧪 Chimie &amp; Biologie",B468="G","🧪 Chimie &amp; Biologie",B468="C","📣 Communication &amp; Culture",B468="D","✈️ Déplacements &amp; Logist.",B468="F","✈️ Déplacements &amp; Logist.",B468="E","📋 Études, Conseils &amp; RH",B468="I","💻 Informatique &amp; Audio.",B468="M","🔬 Instruments scient.",B468="O","🔬 Instruments scient.",B468="P","🔬 Instruments scient.",B468="S","🔬 Instruments scient.",B468="T","🔬 Instruments scient.",B468="U","🔬 Instruments scient.",B468="V","🔬 Instruments scient.",B468="W","🔬 Instruments scient.",B468="K","🐁 Expérimentation",B468="Q","🐁 Expérimentation",B468="L","🏥 Santé &amp; Médical",TRUE,"❓ Inconnu"))</f>
        <v>📦 Appro. généraux</v>
      </c>
      <c r="D468" s="44" t="s">
        <v>777</v>
      </c>
      <c r="E468" s="44" t="s">
        <v>47</v>
      </c>
      <c r="F468" s="44" t="s">
        <v>778</v>
      </c>
      <c r="G468" s="44" t="s">
        <v>47</v>
      </c>
      <c r="H468" s="44" t="s">
        <v>784</v>
      </c>
      <c r="I468" s="44" t="s">
        <v>796</v>
      </c>
      <c r="J468" s="44" t="s">
        <v>798</v>
      </c>
      <c r="K468" s="44" t="s">
        <v>799</v>
      </c>
      <c r="L468" s="102">
        <v>43587</v>
      </c>
      <c r="M468" s="102">
        <v>45047</v>
      </c>
      <c r="N468" s="44" t="s">
        <v>1239</v>
      </c>
      <c r="O468" s="44" t="s">
        <v>1171</v>
      </c>
      <c r="P468" s="44" t="s">
        <v>800</v>
      </c>
      <c r="Q468" s="44" t="s">
        <v>1169</v>
      </c>
      <c r="R468" s="44" t="s">
        <v>1916</v>
      </c>
      <c r="S468" s="44" t="s">
        <v>688</v>
      </c>
      <c r="T468" s="44" t="s">
        <v>54</v>
      </c>
      <c r="U468" s="170" t="s">
        <v>1104</v>
      </c>
      <c r="V468" s="44" t="s">
        <v>802</v>
      </c>
      <c r="W468" s="44" t="s">
        <v>56</v>
      </c>
      <c r="X468" s="103" t="s">
        <v>518</v>
      </c>
    </row>
    <row r="469" spans="1:24" ht="18" customHeight="1" x14ac:dyDescent="0.35">
      <c r="A469" t="str">
        <f t="shared" ca="1" si="22"/>
        <v>Marché terminé</v>
      </c>
      <c r="B469" s="582" t="str">
        <f t="shared" si="23"/>
        <v>A</v>
      </c>
      <c r="C469" s="583" t="str" cm="1">
        <f t="array" ref="C469">IF(B469="","",_xlfn.IFS(B469="A","📦 Appro. généraux",B469="H","🛡️ Hygiène &amp; Sécurité",B469="B","🏗️ Bâtiments &amp; Travaux",B469="J","🏗️ Bâtiments &amp; Travaux",B469="R","⚙️ Mécanique &amp; Atelier",B469="N","🧪 Chimie &amp; Biologie",B469="G","🧪 Chimie &amp; Biologie",B469="C","📣 Communication &amp; Culture",B469="D","✈️ Déplacements &amp; Logist.",B469="F","✈️ Déplacements &amp; Logist.",B469="E","📋 Études, Conseils &amp; RH",B469="I","💻 Informatique &amp; Audio.",B469="M","🔬 Instruments scient.",B469="O","🔬 Instruments scient.",B469="P","🔬 Instruments scient.",B469="S","🔬 Instruments scient.",B469="T","🔬 Instruments scient.",B469="U","🔬 Instruments scient.",B469="V","🔬 Instruments scient.",B469="W","🔬 Instruments scient.",B469="K","🐁 Expérimentation",B469="Q","🐁 Expérimentation",B469="L","🏥 Santé &amp; Médical",TRUE,"❓ Inconnu"))</f>
        <v>📦 Appro. généraux</v>
      </c>
      <c r="D469" s="44" t="s">
        <v>777</v>
      </c>
      <c r="E469" s="44" t="s">
        <v>48</v>
      </c>
      <c r="F469" s="44" t="s">
        <v>778</v>
      </c>
      <c r="G469" s="44" t="s">
        <v>48</v>
      </c>
      <c r="H469" s="44" t="s">
        <v>785</v>
      </c>
      <c r="I469" s="44" t="s">
        <v>796</v>
      </c>
      <c r="J469" s="44" t="s">
        <v>798</v>
      </c>
      <c r="K469" s="44" t="s">
        <v>799</v>
      </c>
      <c r="L469" s="102">
        <v>43587</v>
      </c>
      <c r="M469" s="102">
        <v>45047</v>
      </c>
      <c r="N469" s="44" t="s">
        <v>1240</v>
      </c>
      <c r="O469" s="44" t="s">
        <v>1241</v>
      </c>
      <c r="P469" s="44" t="s">
        <v>800</v>
      </c>
      <c r="Q469" s="44" t="s">
        <v>1169</v>
      </c>
      <c r="R469" s="44" t="s">
        <v>1916</v>
      </c>
      <c r="S469" s="44" t="s">
        <v>688</v>
      </c>
      <c r="T469" s="44" t="s">
        <v>54</v>
      </c>
      <c r="U469" s="170" t="s">
        <v>1104</v>
      </c>
      <c r="V469" s="44" t="s">
        <v>802</v>
      </c>
      <c r="W469" s="44" t="s">
        <v>56</v>
      </c>
      <c r="X469" s="103" t="s">
        <v>518</v>
      </c>
    </row>
    <row r="470" spans="1:24" ht="18" customHeight="1" x14ac:dyDescent="0.35">
      <c r="A470" t="str">
        <f t="shared" ca="1" si="22"/>
        <v>Marché en cours</v>
      </c>
      <c r="B470" s="582" t="str">
        <f t="shared" si="23"/>
        <v>A</v>
      </c>
      <c r="C470" s="583" t="str" cm="1">
        <f t="array" ref="C470">IF(B470="","",_xlfn.IFS(B470="A","📦 Appro. généraux",B470="H","🛡️ Hygiène &amp; Sécurité",B470="B","🏗️ Bâtiments &amp; Travaux",B470="J","🏗️ Bâtiments &amp; Travaux",B470="R","⚙️ Mécanique &amp; Atelier",B470="N","🧪 Chimie &amp; Biologie",B470="G","🧪 Chimie &amp; Biologie",B470="C","📣 Communication &amp; Culture",B470="D","✈️ Déplacements &amp; Logist.",B470="F","✈️ Déplacements &amp; Logist.",B470="E","📋 Études, Conseils &amp; RH",B470="I","💻 Informatique &amp; Audio.",B470="M","🔬 Instruments scient.",B470="O","🔬 Instruments scient.",B470="P","🔬 Instruments scient.",B470="S","🔬 Instruments scient.",B470="T","🔬 Instruments scient.",B470="U","🔬 Instruments scient.",B470="V","🔬 Instruments scient.",B470="W","🔬 Instruments scient.",B470="K","🐁 Expérimentation",B470="Q","🐁 Expérimentation",B470="L","🏥 Santé &amp; Médical",TRUE,"❓ Inconnu"))</f>
        <v>📦 Appro. généraux</v>
      </c>
      <c r="D470" s="44" t="s">
        <v>777</v>
      </c>
      <c r="E470" s="44" t="s">
        <v>44</v>
      </c>
      <c r="F470" s="44" t="s">
        <v>1019</v>
      </c>
      <c r="G470" s="44" t="s">
        <v>44</v>
      </c>
      <c r="H470" s="44" t="s">
        <v>1019</v>
      </c>
      <c r="I470" s="44" t="s">
        <v>1098</v>
      </c>
      <c r="J470" s="44" t="s">
        <v>2175</v>
      </c>
      <c r="K470" s="44" t="s">
        <v>2175</v>
      </c>
      <c r="L470" s="102">
        <v>45203</v>
      </c>
      <c r="M470" s="102">
        <v>46621</v>
      </c>
      <c r="N470" s="44" t="s">
        <v>1242</v>
      </c>
      <c r="O470" s="44" t="s">
        <v>1180</v>
      </c>
      <c r="P470" s="44" t="s">
        <v>800</v>
      </c>
      <c r="Q470" s="44" t="s">
        <v>1243</v>
      </c>
      <c r="R470" s="44" t="s">
        <v>1934</v>
      </c>
      <c r="S470" s="44" t="s">
        <v>1075</v>
      </c>
      <c r="T470" s="44" t="s">
        <v>54</v>
      </c>
      <c r="U470" s="170" t="s">
        <v>1877</v>
      </c>
      <c r="V470" s="44" t="s">
        <v>1103</v>
      </c>
      <c r="W470" s="44" t="s">
        <v>63</v>
      </c>
      <c r="X470" s="103" t="s">
        <v>532</v>
      </c>
    </row>
    <row r="471" spans="1:24" ht="18" customHeight="1" x14ac:dyDescent="0.35">
      <c r="A471" t="str">
        <f t="shared" ca="1" si="22"/>
        <v>Marché en cours</v>
      </c>
      <c r="B471" s="582" t="str">
        <f t="shared" si="23"/>
        <v>A</v>
      </c>
      <c r="C471" s="583" t="str" cm="1">
        <f t="array" ref="C471">IF(B471="","",_xlfn.IFS(B471="A","📦 Appro. généraux",B471="H","🛡️ Hygiène &amp; Sécurité",B471="B","🏗️ Bâtiments &amp; Travaux",B471="J","🏗️ Bâtiments &amp; Travaux",B471="R","⚙️ Mécanique &amp; Atelier",B471="N","🧪 Chimie &amp; Biologie",B471="G","🧪 Chimie &amp; Biologie",B471="C","📣 Communication &amp; Culture",B471="D","✈️ Déplacements &amp; Logist.",B471="F","✈️ Déplacements &amp; Logist.",B471="E","📋 Études, Conseils &amp; RH",B471="I","💻 Informatique &amp; Audio.",B471="M","🔬 Instruments scient.",B471="O","🔬 Instruments scient.",B471="P","🔬 Instruments scient.",B471="S","🔬 Instruments scient.",B471="T","🔬 Instruments scient.",B471="U","🔬 Instruments scient.",B471="V","🔬 Instruments scient.",B471="W","🔬 Instruments scient.",B471="K","🐁 Expérimentation",B471="Q","🐁 Expérimentation",B471="L","🏥 Santé &amp; Médical",TRUE,"❓ Inconnu"))</f>
        <v>📦 Appro. généraux</v>
      </c>
      <c r="D471" s="44" t="s">
        <v>777</v>
      </c>
      <c r="E471" s="44" t="s">
        <v>50</v>
      </c>
      <c r="F471" s="44" t="s">
        <v>779</v>
      </c>
      <c r="G471" s="44" t="s">
        <v>50</v>
      </c>
      <c r="H471" s="44" t="s">
        <v>786</v>
      </c>
      <c r="I471" s="44" t="s">
        <v>797</v>
      </c>
      <c r="J471" s="44" t="s">
        <v>798</v>
      </c>
      <c r="K471" s="44" t="s">
        <v>799</v>
      </c>
      <c r="L471" s="102">
        <v>45548</v>
      </c>
      <c r="M471" s="102">
        <v>47008</v>
      </c>
      <c r="N471" s="44" t="s">
        <v>1244</v>
      </c>
      <c r="O471" s="44" t="s">
        <v>1245</v>
      </c>
      <c r="P471" s="44" t="s">
        <v>801</v>
      </c>
      <c r="Q471" s="44" t="s">
        <v>1204</v>
      </c>
      <c r="R471" s="44" t="s">
        <v>1923</v>
      </c>
      <c r="S471" s="44" t="s">
        <v>692</v>
      </c>
      <c r="T471" s="44" t="s">
        <v>54</v>
      </c>
      <c r="U471" s="174" t="s">
        <v>1878</v>
      </c>
      <c r="V471" s="44" t="s">
        <v>802</v>
      </c>
      <c r="W471" s="44" t="s">
        <v>73</v>
      </c>
      <c r="X471" s="103" t="s">
        <v>533</v>
      </c>
    </row>
    <row r="472" spans="1:24" ht="18" customHeight="1" x14ac:dyDescent="0.35">
      <c r="A472" t="str">
        <f t="shared" ca="1" si="22"/>
        <v>Marché en cours</v>
      </c>
      <c r="B472" s="582" t="str">
        <f t="shared" si="23"/>
        <v>A</v>
      </c>
      <c r="C472" s="583" t="str" cm="1">
        <f t="array" ref="C472">IF(B472="","",_xlfn.IFS(B472="A","📦 Appro. généraux",B472="H","🛡️ Hygiène &amp; Sécurité",B472="B","🏗️ Bâtiments &amp; Travaux",B472="J","🏗️ Bâtiments &amp; Travaux",B472="R","⚙️ Mécanique &amp; Atelier",B472="N","🧪 Chimie &amp; Biologie",B472="G","🧪 Chimie &amp; Biologie",B472="C","📣 Communication &amp; Culture",B472="D","✈️ Déplacements &amp; Logist.",B472="F","✈️ Déplacements &amp; Logist.",B472="E","📋 Études, Conseils &amp; RH",B472="I","💻 Informatique &amp; Audio.",B472="M","🔬 Instruments scient.",B472="O","🔬 Instruments scient.",B472="P","🔬 Instruments scient.",B472="S","🔬 Instruments scient.",B472="T","🔬 Instruments scient.",B472="U","🔬 Instruments scient.",B472="V","🔬 Instruments scient.",B472="W","🔬 Instruments scient.",B472="K","🐁 Expérimentation",B472="Q","🐁 Expérimentation",B472="L","🏥 Santé &amp; Médical",TRUE,"❓ Inconnu"))</f>
        <v>📦 Appro. généraux</v>
      </c>
      <c r="D472" s="44" t="s">
        <v>777</v>
      </c>
      <c r="E472" s="44" t="s">
        <v>50</v>
      </c>
      <c r="F472" s="44" t="s">
        <v>779</v>
      </c>
      <c r="G472" s="44" t="s">
        <v>50</v>
      </c>
      <c r="H472" s="44" t="s">
        <v>787</v>
      </c>
      <c r="I472" s="44" t="s">
        <v>797</v>
      </c>
      <c r="J472" s="44" t="s">
        <v>798</v>
      </c>
      <c r="K472" s="44" t="s">
        <v>799</v>
      </c>
      <c r="L472" s="102">
        <v>45548</v>
      </c>
      <c r="M472" s="102">
        <v>47008</v>
      </c>
      <c r="N472" s="44" t="s">
        <v>1246</v>
      </c>
      <c r="O472" s="44" t="s">
        <v>1247</v>
      </c>
      <c r="P472" s="44" t="s">
        <v>801</v>
      </c>
      <c r="Q472" s="44" t="s">
        <v>1208</v>
      </c>
      <c r="R472" s="44" t="s">
        <v>1924</v>
      </c>
      <c r="S472" s="44" t="s">
        <v>693</v>
      </c>
      <c r="T472" s="44" t="s">
        <v>54</v>
      </c>
      <c r="U472" s="174" t="s">
        <v>1879</v>
      </c>
      <c r="V472" s="44" t="s">
        <v>802</v>
      </c>
      <c r="W472" s="44" t="s">
        <v>57</v>
      </c>
      <c r="X472" s="103" t="s">
        <v>524</v>
      </c>
    </row>
    <row r="473" spans="1:24" ht="18" customHeight="1" x14ac:dyDescent="0.35">
      <c r="A473" t="str">
        <f t="shared" ca="1" si="22"/>
        <v>Marché en cours</v>
      </c>
      <c r="B473" s="582" t="str">
        <f t="shared" si="23"/>
        <v>A</v>
      </c>
      <c r="C473" s="583" t="str" cm="1">
        <f t="array" ref="C473">IF(B473="","",_xlfn.IFS(B473="A","📦 Appro. généraux",B473="H","🛡️ Hygiène &amp; Sécurité",B473="B","🏗️ Bâtiments &amp; Travaux",B473="J","🏗️ Bâtiments &amp; Travaux",B473="R","⚙️ Mécanique &amp; Atelier",B473="N","🧪 Chimie &amp; Biologie",B473="G","🧪 Chimie &amp; Biologie",B473="C","📣 Communication &amp; Culture",B473="D","✈️ Déplacements &amp; Logist.",B473="F","✈️ Déplacements &amp; Logist.",B473="E","📋 Études, Conseils &amp; RH",B473="I","💻 Informatique &amp; Audio.",B473="M","🔬 Instruments scient.",B473="O","🔬 Instruments scient.",B473="P","🔬 Instruments scient.",B473="S","🔬 Instruments scient.",B473="T","🔬 Instruments scient.",B473="U","🔬 Instruments scient.",B473="V","🔬 Instruments scient.",B473="W","🔬 Instruments scient.",B473="K","🐁 Expérimentation",B473="Q","🐁 Expérimentation",B473="L","🏥 Santé &amp; Médical",TRUE,"❓ Inconnu"))</f>
        <v>📦 Appro. généraux</v>
      </c>
      <c r="D473" s="44" t="s">
        <v>777</v>
      </c>
      <c r="E473" s="44" t="s">
        <v>50</v>
      </c>
      <c r="F473" s="44" t="s">
        <v>779</v>
      </c>
      <c r="G473" s="44" t="s">
        <v>50</v>
      </c>
      <c r="H473" s="44" t="s">
        <v>788</v>
      </c>
      <c r="I473" s="44" t="s">
        <v>797</v>
      </c>
      <c r="J473" s="44" t="s">
        <v>798</v>
      </c>
      <c r="K473" s="44" t="s">
        <v>799</v>
      </c>
      <c r="L473" s="102">
        <v>45548</v>
      </c>
      <c r="M473" s="102">
        <v>47008</v>
      </c>
      <c r="N473" s="44" t="s">
        <v>1248</v>
      </c>
      <c r="O473" s="44" t="s">
        <v>1249</v>
      </c>
      <c r="P473" s="44" t="s">
        <v>801</v>
      </c>
      <c r="Q473" s="44" t="s">
        <v>1250</v>
      </c>
      <c r="R473" s="44" t="s">
        <v>1935</v>
      </c>
      <c r="S473" s="44" t="s">
        <v>695</v>
      </c>
      <c r="T473" s="44" t="s">
        <v>54</v>
      </c>
      <c r="U473" s="174" t="s">
        <v>1880</v>
      </c>
      <c r="V473" s="44" t="s">
        <v>802</v>
      </c>
      <c r="W473" s="44" t="s">
        <v>70</v>
      </c>
      <c r="X473" s="103" t="s">
        <v>526</v>
      </c>
    </row>
    <row r="474" spans="1:24" ht="18" customHeight="1" x14ac:dyDescent="0.35">
      <c r="A474" t="str">
        <f t="shared" ca="1" si="22"/>
        <v>Marché en cours</v>
      </c>
      <c r="B474" s="582" t="str">
        <f t="shared" si="23"/>
        <v>A</v>
      </c>
      <c r="C474" s="583" t="str" cm="1">
        <f t="array" ref="C474">IF(B474="","",_xlfn.IFS(B474="A","📦 Appro. généraux",B474="H","🛡️ Hygiène &amp; Sécurité",B474="B","🏗️ Bâtiments &amp; Travaux",B474="J","🏗️ Bâtiments &amp; Travaux",B474="R","⚙️ Mécanique &amp; Atelier",B474="N","🧪 Chimie &amp; Biologie",B474="G","🧪 Chimie &amp; Biologie",B474="C","📣 Communication &amp; Culture",B474="D","✈️ Déplacements &amp; Logist.",B474="F","✈️ Déplacements &amp; Logist.",B474="E","📋 Études, Conseils &amp; RH",B474="I","💻 Informatique &amp; Audio.",B474="M","🔬 Instruments scient.",B474="O","🔬 Instruments scient.",B474="P","🔬 Instruments scient.",B474="S","🔬 Instruments scient.",B474="T","🔬 Instruments scient.",B474="U","🔬 Instruments scient.",B474="V","🔬 Instruments scient.",B474="W","🔬 Instruments scient.",B474="K","🐁 Expérimentation",B474="Q","🐁 Expérimentation",B474="L","🏥 Santé &amp; Médical",TRUE,"❓ Inconnu"))</f>
        <v>📦 Appro. généraux</v>
      </c>
      <c r="D474" s="44" t="s">
        <v>777</v>
      </c>
      <c r="E474" s="44" t="s">
        <v>50</v>
      </c>
      <c r="F474" s="44" t="s">
        <v>779</v>
      </c>
      <c r="G474" s="44" t="s">
        <v>50</v>
      </c>
      <c r="H474" s="44" t="s">
        <v>789</v>
      </c>
      <c r="I474" s="44" t="s">
        <v>797</v>
      </c>
      <c r="J474" s="44" t="s">
        <v>798</v>
      </c>
      <c r="K474" s="44" t="s">
        <v>799</v>
      </c>
      <c r="L474" s="102">
        <v>45548</v>
      </c>
      <c r="M474" s="102">
        <v>47008</v>
      </c>
      <c r="N474" s="44" t="s">
        <v>1251</v>
      </c>
      <c r="O474" s="44" t="s">
        <v>1252</v>
      </c>
      <c r="P474" s="44" t="s">
        <v>801</v>
      </c>
      <c r="Q474" s="44" t="s">
        <v>1200</v>
      </c>
      <c r="R474" s="44" t="s">
        <v>1922</v>
      </c>
      <c r="S474" s="44" t="s">
        <v>1108</v>
      </c>
      <c r="T474" s="44" t="s">
        <v>54</v>
      </c>
      <c r="U474" s="174" t="s">
        <v>1878</v>
      </c>
      <c r="V474" s="44" t="s">
        <v>802</v>
      </c>
      <c r="W474" s="44" t="s">
        <v>74</v>
      </c>
      <c r="X474" s="103" t="s">
        <v>522</v>
      </c>
    </row>
    <row r="475" spans="1:24" ht="18" customHeight="1" x14ac:dyDescent="0.35">
      <c r="A475" t="str">
        <f t="shared" ca="1" si="22"/>
        <v>Marché en cours</v>
      </c>
      <c r="B475" s="582" t="str">
        <f t="shared" si="23"/>
        <v>A</v>
      </c>
      <c r="C475" s="583" t="str" cm="1">
        <f t="array" ref="C475">IF(B475="","",_xlfn.IFS(B475="A","📦 Appro. généraux",B475="H","🛡️ Hygiène &amp; Sécurité",B475="B","🏗️ Bâtiments &amp; Travaux",B475="J","🏗️ Bâtiments &amp; Travaux",B475="R","⚙️ Mécanique &amp; Atelier",B475="N","🧪 Chimie &amp; Biologie",B475="G","🧪 Chimie &amp; Biologie",B475="C","📣 Communication &amp; Culture",B475="D","✈️ Déplacements &amp; Logist.",B475="F","✈️ Déplacements &amp; Logist.",B475="E","📋 Études, Conseils &amp; RH",B475="I","💻 Informatique &amp; Audio.",B475="M","🔬 Instruments scient.",B475="O","🔬 Instruments scient.",B475="P","🔬 Instruments scient.",B475="S","🔬 Instruments scient.",B475="T","🔬 Instruments scient.",B475="U","🔬 Instruments scient.",B475="V","🔬 Instruments scient.",B475="W","🔬 Instruments scient.",B475="K","🐁 Expérimentation",B475="Q","🐁 Expérimentation",B475="L","🏥 Santé &amp; Médical",TRUE,"❓ Inconnu"))</f>
        <v>📦 Appro. généraux</v>
      </c>
      <c r="D475" s="44" t="s">
        <v>777</v>
      </c>
      <c r="E475" s="44" t="s">
        <v>51</v>
      </c>
      <c r="F475" s="44" t="s">
        <v>780</v>
      </c>
      <c r="G475" s="44" t="s">
        <v>51</v>
      </c>
      <c r="H475" s="44" t="s">
        <v>790</v>
      </c>
      <c r="I475" s="44" t="s">
        <v>797</v>
      </c>
      <c r="J475" s="44" t="s">
        <v>798</v>
      </c>
      <c r="K475" s="44" t="s">
        <v>799</v>
      </c>
      <c r="L475" s="102">
        <v>45663</v>
      </c>
      <c r="M475" s="102">
        <v>47123</v>
      </c>
      <c r="N475" s="44" t="s">
        <v>1253</v>
      </c>
      <c r="O475" s="44" t="s">
        <v>1254</v>
      </c>
      <c r="P475" s="44" t="s">
        <v>801</v>
      </c>
      <c r="Q475" s="44" t="s">
        <v>1193</v>
      </c>
      <c r="R475" s="44" t="s">
        <v>1920</v>
      </c>
      <c r="S475" s="44" t="s">
        <v>691</v>
      </c>
      <c r="T475" s="44" t="s">
        <v>54</v>
      </c>
      <c r="U475" s="174" t="s">
        <v>2263</v>
      </c>
      <c r="V475" s="44" t="s">
        <v>803</v>
      </c>
      <c r="W475" s="44" t="s">
        <v>65</v>
      </c>
      <c r="X475" s="103" t="s">
        <v>520</v>
      </c>
    </row>
    <row r="476" spans="1:24" ht="18" customHeight="1" x14ac:dyDescent="0.35">
      <c r="A476" t="str">
        <f t="shared" ca="1" si="22"/>
        <v>Marché en cours</v>
      </c>
      <c r="B476" s="582" t="str">
        <f t="shared" si="23"/>
        <v>A</v>
      </c>
      <c r="C476" s="583" t="str" cm="1">
        <f t="array" ref="C476">IF(B476="","",_xlfn.IFS(B476="A","📦 Appro. généraux",B476="H","🛡️ Hygiène &amp; Sécurité",B476="B","🏗️ Bâtiments &amp; Travaux",B476="J","🏗️ Bâtiments &amp; Travaux",B476="R","⚙️ Mécanique &amp; Atelier",B476="N","🧪 Chimie &amp; Biologie",B476="G","🧪 Chimie &amp; Biologie",B476="C","📣 Communication &amp; Culture",B476="D","✈️ Déplacements &amp; Logist.",B476="F","✈️ Déplacements &amp; Logist.",B476="E","📋 Études, Conseils &amp; RH",B476="I","💻 Informatique &amp; Audio.",B476="M","🔬 Instruments scient.",B476="O","🔬 Instruments scient.",B476="P","🔬 Instruments scient.",B476="S","🔬 Instruments scient.",B476="T","🔬 Instruments scient.",B476="U","🔬 Instruments scient.",B476="V","🔬 Instruments scient.",B476="W","🔬 Instruments scient.",B476="K","🐁 Expérimentation",B476="Q","🐁 Expérimentation",B476="L","🏥 Santé &amp; Médical",TRUE,"❓ Inconnu"))</f>
        <v>📦 Appro. généraux</v>
      </c>
      <c r="D476" s="44" t="s">
        <v>777</v>
      </c>
      <c r="E476" s="44" t="s">
        <v>51</v>
      </c>
      <c r="F476" s="44" t="s">
        <v>780</v>
      </c>
      <c r="G476" s="44" t="s">
        <v>51</v>
      </c>
      <c r="H476" s="44" t="s">
        <v>791</v>
      </c>
      <c r="I476" s="44" t="s">
        <v>797</v>
      </c>
      <c r="J476" s="44" t="s">
        <v>798</v>
      </c>
      <c r="K476" s="44" t="s">
        <v>799</v>
      </c>
      <c r="L476" s="102">
        <v>45663</v>
      </c>
      <c r="M476" s="102">
        <v>47123</v>
      </c>
      <c r="N476" s="44" t="s">
        <v>1255</v>
      </c>
      <c r="O476" s="44" t="s">
        <v>1254</v>
      </c>
      <c r="P476" s="44" t="s">
        <v>801</v>
      </c>
      <c r="Q476" s="44" t="s">
        <v>1193</v>
      </c>
      <c r="R476" s="44" t="s">
        <v>1920</v>
      </c>
      <c r="S476" s="44" t="s">
        <v>691</v>
      </c>
      <c r="T476" s="44" t="s">
        <v>54</v>
      </c>
      <c r="U476" s="174" t="s">
        <v>2263</v>
      </c>
      <c r="V476" s="44" t="s">
        <v>803</v>
      </c>
      <c r="W476" s="44" t="s">
        <v>75</v>
      </c>
      <c r="X476" s="103" t="s">
        <v>534</v>
      </c>
    </row>
    <row r="477" spans="1:24" ht="18" customHeight="1" x14ac:dyDescent="0.35">
      <c r="A477" t="str">
        <f t="shared" ca="1" si="22"/>
        <v>Marché en cours</v>
      </c>
      <c r="B477" s="582" t="str">
        <f t="shared" si="23"/>
        <v>A</v>
      </c>
      <c r="C477" s="583" t="str" cm="1">
        <f t="array" ref="C477">IF(B477="","",_xlfn.IFS(B477="A","📦 Appro. généraux",B477="H","🛡️ Hygiène &amp; Sécurité",B477="B","🏗️ Bâtiments &amp; Travaux",B477="J","🏗️ Bâtiments &amp; Travaux",B477="R","⚙️ Mécanique &amp; Atelier",B477="N","🧪 Chimie &amp; Biologie",B477="G","🧪 Chimie &amp; Biologie",B477="C","📣 Communication &amp; Culture",B477="D","✈️ Déplacements &amp; Logist.",B477="F","✈️ Déplacements &amp; Logist.",B477="E","📋 Études, Conseils &amp; RH",B477="I","💻 Informatique &amp; Audio.",B477="M","🔬 Instruments scient.",B477="O","🔬 Instruments scient.",B477="P","🔬 Instruments scient.",B477="S","🔬 Instruments scient.",B477="T","🔬 Instruments scient.",B477="U","🔬 Instruments scient.",B477="V","🔬 Instruments scient.",B477="W","🔬 Instruments scient.",B477="K","🐁 Expérimentation",B477="Q","🐁 Expérimentation",B477="L","🏥 Santé &amp; Médical",TRUE,"❓ Inconnu"))</f>
        <v>📦 Appro. généraux</v>
      </c>
      <c r="D477" s="44" t="s">
        <v>777</v>
      </c>
      <c r="E477" s="44" t="s">
        <v>49</v>
      </c>
      <c r="F477" s="44" t="s">
        <v>1834</v>
      </c>
      <c r="G477" s="44" t="s">
        <v>49</v>
      </c>
      <c r="H477" s="44" t="s">
        <v>1834</v>
      </c>
      <c r="I477" s="44" t="s">
        <v>1098</v>
      </c>
      <c r="J477" s="44" t="s">
        <v>855</v>
      </c>
      <c r="K477" s="44" t="s">
        <v>2175</v>
      </c>
      <c r="L477" s="102">
        <v>45702</v>
      </c>
      <c r="M477" s="102">
        <v>47162</v>
      </c>
      <c r="N477" s="44" t="s">
        <v>1256</v>
      </c>
      <c r="O477" s="44" t="s">
        <v>1257</v>
      </c>
      <c r="P477" s="44" t="s">
        <v>801</v>
      </c>
      <c r="Q477" s="44" t="s">
        <v>1258</v>
      </c>
      <c r="R477" s="44" t="s">
        <v>1936</v>
      </c>
      <c r="S477" s="44" t="s">
        <v>765</v>
      </c>
      <c r="T477" s="44" t="s">
        <v>54</v>
      </c>
      <c r="U477" s="169" t="s">
        <v>2217</v>
      </c>
      <c r="V477" s="44" t="s">
        <v>1103</v>
      </c>
      <c r="W477" s="44" t="s">
        <v>66</v>
      </c>
      <c r="X477" s="103" t="s">
        <v>521</v>
      </c>
    </row>
    <row r="478" spans="1:24" ht="18" customHeight="1" x14ac:dyDescent="0.35">
      <c r="A478" t="str">
        <f t="shared" ca="1" si="22"/>
        <v>Marché en cours</v>
      </c>
      <c r="B478" s="582" t="str">
        <f t="shared" si="23"/>
        <v>A</v>
      </c>
      <c r="C478" s="583" t="str" cm="1">
        <f t="array" ref="C478">IF(B478="","",_xlfn.IFS(B478="A","📦 Appro. généraux",B478="H","🛡️ Hygiène &amp; Sécurité",B478="B","🏗️ Bâtiments &amp; Travaux",B478="J","🏗️ Bâtiments &amp; Travaux",B478="R","⚙️ Mécanique &amp; Atelier",B478="N","🧪 Chimie &amp; Biologie",B478="G","🧪 Chimie &amp; Biologie",B478="C","📣 Communication &amp; Culture",B478="D","✈️ Déplacements &amp; Logist.",B478="F","✈️ Déplacements &amp; Logist.",B478="E","📋 Études, Conseils &amp; RH",B478="I","💻 Informatique &amp; Audio.",B478="M","🔬 Instruments scient.",B478="O","🔬 Instruments scient.",B478="P","🔬 Instruments scient.",B478="S","🔬 Instruments scient.",B478="T","🔬 Instruments scient.",B478="U","🔬 Instruments scient.",B478="V","🔬 Instruments scient.",B478="W","🔬 Instruments scient.",B478="K","🐁 Expérimentation",B478="Q","🐁 Expérimentation",B478="L","🏥 Santé &amp; Médical",TRUE,"❓ Inconnu"))</f>
        <v>📦 Appro. généraux</v>
      </c>
      <c r="D478" s="44" t="s">
        <v>777</v>
      </c>
      <c r="E478" s="44" t="s">
        <v>53</v>
      </c>
      <c r="F478" s="44" t="s">
        <v>781</v>
      </c>
      <c r="G478" s="44" t="s">
        <v>53</v>
      </c>
      <c r="H478" s="44" t="s">
        <v>781</v>
      </c>
      <c r="I478" s="44" t="s">
        <v>797</v>
      </c>
      <c r="J478" s="44" t="s">
        <v>798</v>
      </c>
      <c r="K478" s="44" t="s">
        <v>799</v>
      </c>
      <c r="L478" s="102">
        <v>45826</v>
      </c>
      <c r="M478" s="102">
        <v>47286</v>
      </c>
      <c r="N478" s="44" t="s">
        <v>1259</v>
      </c>
      <c r="O478" s="44" t="s">
        <v>1260</v>
      </c>
      <c r="P478" s="44" t="s">
        <v>801</v>
      </c>
      <c r="Q478" s="44" t="s">
        <v>1219</v>
      </c>
      <c r="R478" s="44" t="s">
        <v>1928</v>
      </c>
      <c r="S478" s="44" t="s">
        <v>694</v>
      </c>
      <c r="T478" s="44" t="s">
        <v>54</v>
      </c>
      <c r="U478" s="174" t="s">
        <v>2267</v>
      </c>
      <c r="V478" s="44" t="s">
        <v>804</v>
      </c>
      <c r="W478" s="44" t="s">
        <v>61</v>
      </c>
      <c r="X478" s="103" t="s">
        <v>528</v>
      </c>
    </row>
    <row r="479" spans="1:24" ht="18" customHeight="1" x14ac:dyDescent="0.35">
      <c r="A479" t="str">
        <f t="shared" ref="A479:A512" ca="1" si="24">IF(M479&lt;TODAY(),"Marché terminé","Marché en cours")</f>
        <v>Marché en cours</v>
      </c>
      <c r="B479" s="582" t="str">
        <f t="shared" si="23"/>
        <v>A</v>
      </c>
      <c r="C479" s="583" t="str" cm="1">
        <f t="array" ref="C479">IF(B479="","",_xlfn.IFS(B479="A","📦 Appro. généraux",B479="H","🛡️ Hygiène &amp; Sécurité",B479="B","🏗️ Bâtiments &amp; Travaux",B479="J","🏗️ Bâtiments &amp; Travaux",B479="R","⚙️ Mécanique &amp; Atelier",B479="N","🧪 Chimie &amp; Biologie",B479="G","🧪 Chimie &amp; Biologie",B479="C","📣 Communication &amp; Culture",B479="D","✈️ Déplacements &amp; Logist.",B479="F","✈️ Déplacements &amp; Logist.",B479="E","📋 Études, Conseils &amp; RH",B479="I","💻 Informatique &amp; Audio.",B479="M","🔬 Instruments scient.",B479="O","🔬 Instruments scient.",B479="P","🔬 Instruments scient.",B479="S","🔬 Instruments scient.",B479="T","🔬 Instruments scient.",B479="U","🔬 Instruments scient.",B479="V","🔬 Instruments scient.",B479="W","🔬 Instruments scient.",B479="K","🐁 Expérimentation",B479="Q","🐁 Expérimentation",B479="L","🏥 Santé &amp; Médical",TRUE,"❓ Inconnu"))</f>
        <v>📦 Appro. généraux</v>
      </c>
      <c r="D479" s="44" t="s">
        <v>777</v>
      </c>
      <c r="E479" s="44" t="s">
        <v>52</v>
      </c>
      <c r="F479" s="44" t="s">
        <v>782</v>
      </c>
      <c r="G479" s="44" t="s">
        <v>52</v>
      </c>
      <c r="H479" s="44" t="s">
        <v>792</v>
      </c>
      <c r="I479" s="44" t="s">
        <v>796</v>
      </c>
      <c r="J479" s="44" t="s">
        <v>798</v>
      </c>
      <c r="K479" s="44" t="s">
        <v>799</v>
      </c>
      <c r="L479" s="102">
        <v>45894</v>
      </c>
      <c r="M479" s="102">
        <v>47326</v>
      </c>
      <c r="N479" s="44" t="s">
        <v>1261</v>
      </c>
      <c r="O479" s="44" t="s">
        <v>1196</v>
      </c>
      <c r="P479" s="44" t="s">
        <v>800</v>
      </c>
      <c r="Q479" s="44" t="s">
        <v>1262</v>
      </c>
      <c r="R479" s="44" t="s">
        <v>1937</v>
      </c>
      <c r="S479" s="44" t="s">
        <v>696</v>
      </c>
      <c r="T479" s="44" t="s">
        <v>54</v>
      </c>
      <c r="U479" s="174" t="s">
        <v>2268</v>
      </c>
      <c r="V479" s="44" t="s">
        <v>805</v>
      </c>
      <c r="W479" s="44" t="s">
        <v>56</v>
      </c>
      <c r="X479" s="103" t="s">
        <v>518</v>
      </c>
    </row>
    <row r="480" spans="1:24" ht="18" customHeight="1" x14ac:dyDescent="0.35">
      <c r="A480" t="str">
        <f t="shared" ca="1" si="24"/>
        <v>Marché en cours</v>
      </c>
      <c r="B480" s="582" t="str">
        <f t="shared" si="23"/>
        <v>A</v>
      </c>
      <c r="C480" s="583" t="str" cm="1">
        <f t="array" ref="C480">IF(B480="","",_xlfn.IFS(B480="A","📦 Appro. généraux",B480="H","🛡️ Hygiène &amp; Sécurité",B480="B","🏗️ Bâtiments &amp; Travaux",B480="J","🏗️ Bâtiments &amp; Travaux",B480="R","⚙️ Mécanique &amp; Atelier",B480="N","🧪 Chimie &amp; Biologie",B480="G","🧪 Chimie &amp; Biologie",B480="C","📣 Communication &amp; Culture",B480="D","✈️ Déplacements &amp; Logist.",B480="F","✈️ Déplacements &amp; Logist.",B480="E","📋 Études, Conseils &amp; RH",B480="I","💻 Informatique &amp; Audio.",B480="M","🔬 Instruments scient.",B480="O","🔬 Instruments scient.",B480="P","🔬 Instruments scient.",B480="S","🔬 Instruments scient.",B480="T","🔬 Instruments scient.",B480="U","🔬 Instruments scient.",B480="V","🔬 Instruments scient.",B480="W","🔬 Instruments scient.",B480="K","🐁 Expérimentation",B480="Q","🐁 Expérimentation",B480="L","🏥 Santé &amp; Médical",TRUE,"❓ Inconnu"))</f>
        <v>📦 Appro. généraux</v>
      </c>
      <c r="D480" s="44" t="s">
        <v>777</v>
      </c>
      <c r="E480" s="44" t="s">
        <v>52</v>
      </c>
      <c r="F480" s="44" t="s">
        <v>782</v>
      </c>
      <c r="G480" s="44" t="s">
        <v>52</v>
      </c>
      <c r="H480" s="44" t="s">
        <v>793</v>
      </c>
      <c r="I480" s="44" t="s">
        <v>796</v>
      </c>
      <c r="J480" s="44" t="s">
        <v>798</v>
      </c>
      <c r="K480" s="44" t="s">
        <v>799</v>
      </c>
      <c r="L480" s="102">
        <v>45894</v>
      </c>
      <c r="M480" s="102">
        <v>47326</v>
      </c>
      <c r="N480" s="44" t="s">
        <v>1263</v>
      </c>
      <c r="O480" s="44" t="s">
        <v>1264</v>
      </c>
      <c r="P480" s="44" t="s">
        <v>800</v>
      </c>
      <c r="Q480" s="44" t="s">
        <v>1181</v>
      </c>
      <c r="R480" s="44" t="s">
        <v>1917</v>
      </c>
      <c r="S480" s="44" t="s">
        <v>689</v>
      </c>
      <c r="T480" s="44" t="s">
        <v>54</v>
      </c>
      <c r="U480" s="174" t="s">
        <v>2268</v>
      </c>
      <c r="V480" s="44" t="s">
        <v>805</v>
      </c>
      <c r="W480" s="44" t="s">
        <v>56</v>
      </c>
      <c r="X480" s="103" t="s">
        <v>518</v>
      </c>
    </row>
    <row r="481" spans="1:24" ht="18" customHeight="1" x14ac:dyDescent="0.35">
      <c r="A481" t="str">
        <f t="shared" ca="1" si="24"/>
        <v>Marché en cours</v>
      </c>
      <c r="B481" s="582" t="str">
        <f t="shared" si="23"/>
        <v>A</v>
      </c>
      <c r="C481" s="583" t="str" cm="1">
        <f t="array" ref="C481">IF(B481="","",_xlfn.IFS(B481="A","📦 Appro. généraux",B481="H","🛡️ Hygiène &amp; Sécurité",B481="B","🏗️ Bâtiments &amp; Travaux",B481="J","🏗️ Bâtiments &amp; Travaux",B481="R","⚙️ Mécanique &amp; Atelier",B481="N","🧪 Chimie &amp; Biologie",B481="G","🧪 Chimie &amp; Biologie",B481="C","📣 Communication &amp; Culture",B481="D","✈️ Déplacements &amp; Logist.",B481="F","✈️ Déplacements &amp; Logist.",B481="E","📋 Études, Conseils &amp; RH",B481="I","💻 Informatique &amp; Audio.",B481="M","🔬 Instruments scient.",B481="O","🔬 Instruments scient.",B481="P","🔬 Instruments scient.",B481="S","🔬 Instruments scient.",B481="T","🔬 Instruments scient.",B481="U","🔬 Instruments scient.",B481="V","🔬 Instruments scient.",B481="W","🔬 Instruments scient.",B481="K","🐁 Expérimentation",B481="Q","🐁 Expérimentation",B481="L","🏥 Santé &amp; Médical",TRUE,"❓ Inconnu"))</f>
        <v>📦 Appro. généraux</v>
      </c>
      <c r="D481" s="44" t="s">
        <v>777</v>
      </c>
      <c r="E481" s="44" t="s">
        <v>52</v>
      </c>
      <c r="F481" s="44" t="s">
        <v>782</v>
      </c>
      <c r="G481" s="44" t="s">
        <v>52</v>
      </c>
      <c r="H481" s="44" t="s">
        <v>794</v>
      </c>
      <c r="I481" s="44" t="s">
        <v>796</v>
      </c>
      <c r="J481" s="44" t="s">
        <v>798</v>
      </c>
      <c r="K481" s="44" t="s">
        <v>799</v>
      </c>
      <c r="L481" s="102">
        <v>45894</v>
      </c>
      <c r="M481" s="102">
        <v>47326</v>
      </c>
      <c r="N481" s="44" t="s">
        <v>1265</v>
      </c>
      <c r="O481" s="44" t="s">
        <v>1266</v>
      </c>
      <c r="P481" s="44" t="s">
        <v>800</v>
      </c>
      <c r="Q481" s="44" t="s">
        <v>1181</v>
      </c>
      <c r="R481" s="44" t="s">
        <v>1917</v>
      </c>
      <c r="S481" s="44" t="s">
        <v>689</v>
      </c>
      <c r="T481" s="44" t="s">
        <v>54</v>
      </c>
      <c r="U481" s="174" t="s">
        <v>2268</v>
      </c>
      <c r="V481" s="44" t="s">
        <v>805</v>
      </c>
      <c r="W481" s="44" t="s">
        <v>56</v>
      </c>
      <c r="X481" s="103" t="s">
        <v>518</v>
      </c>
    </row>
    <row r="482" spans="1:24" ht="18" customHeight="1" x14ac:dyDescent="0.35">
      <c r="A482" t="str">
        <f t="shared" ca="1" si="24"/>
        <v>Marché en cours</v>
      </c>
      <c r="B482" s="582" t="str">
        <f t="shared" si="23"/>
        <v>A</v>
      </c>
      <c r="C482" s="583" t="str" cm="1">
        <f t="array" ref="C482">IF(B482="","",_xlfn.IFS(B482="A","📦 Appro. généraux",B482="H","🛡️ Hygiène &amp; Sécurité",B482="B","🏗️ Bâtiments &amp; Travaux",B482="J","🏗️ Bâtiments &amp; Travaux",B482="R","⚙️ Mécanique &amp; Atelier",B482="N","🧪 Chimie &amp; Biologie",B482="G","🧪 Chimie &amp; Biologie",B482="C","📣 Communication &amp; Culture",B482="D","✈️ Déplacements &amp; Logist.",B482="F","✈️ Déplacements &amp; Logist.",B482="E","📋 Études, Conseils &amp; RH",B482="I","💻 Informatique &amp; Audio.",B482="M","🔬 Instruments scient.",B482="O","🔬 Instruments scient.",B482="P","🔬 Instruments scient.",B482="S","🔬 Instruments scient.",B482="T","🔬 Instruments scient.",B482="U","🔬 Instruments scient.",B482="V","🔬 Instruments scient.",B482="W","🔬 Instruments scient.",B482="K","🐁 Expérimentation",B482="Q","🐁 Expérimentation",B482="L","🏥 Santé &amp; Médical",TRUE,"❓ Inconnu"))</f>
        <v>📦 Appro. généraux</v>
      </c>
      <c r="D482" s="44" t="s">
        <v>777</v>
      </c>
      <c r="E482" s="44" t="s">
        <v>52</v>
      </c>
      <c r="F482" s="44" t="s">
        <v>782</v>
      </c>
      <c r="G482" s="44" t="s">
        <v>52</v>
      </c>
      <c r="H482" s="44" t="s">
        <v>795</v>
      </c>
      <c r="I482" s="44" t="s">
        <v>796</v>
      </c>
      <c r="J482" s="44" t="s">
        <v>798</v>
      </c>
      <c r="K482" s="44" t="s">
        <v>799</v>
      </c>
      <c r="L482" s="102">
        <v>45894</v>
      </c>
      <c r="M482" s="102">
        <v>47326</v>
      </c>
      <c r="N482" s="44" t="s">
        <v>1267</v>
      </c>
      <c r="O482" s="44" t="s">
        <v>1268</v>
      </c>
      <c r="P482" s="44" t="s">
        <v>800</v>
      </c>
      <c r="Q482" s="44" t="s">
        <v>1181</v>
      </c>
      <c r="R482" s="44" t="s">
        <v>1917</v>
      </c>
      <c r="S482" s="44" t="s">
        <v>689</v>
      </c>
      <c r="T482" s="44" t="s">
        <v>54</v>
      </c>
      <c r="U482" s="174" t="s">
        <v>2268</v>
      </c>
      <c r="V482" s="44" t="s">
        <v>805</v>
      </c>
      <c r="W482" s="44" t="s">
        <v>56</v>
      </c>
      <c r="X482" s="103" t="s">
        <v>518</v>
      </c>
    </row>
    <row r="483" spans="1:24" ht="18" customHeight="1" x14ac:dyDescent="0.35">
      <c r="A483" t="str">
        <f t="shared" ca="1" si="24"/>
        <v>Marché en cours</v>
      </c>
      <c r="B483" s="582" t="str">
        <f t="shared" si="23"/>
        <v>A</v>
      </c>
      <c r="C483" s="583" t="str" cm="1">
        <f t="array" ref="C483">IF(B483="","",_xlfn.IFS(B483="A","📦 Appro. généraux",B483="H","🛡️ Hygiène &amp; Sécurité",B483="B","🏗️ Bâtiments &amp; Travaux",B483="J","🏗️ Bâtiments &amp; Travaux",B483="R","⚙️ Mécanique &amp; Atelier",B483="N","🧪 Chimie &amp; Biologie",B483="G","🧪 Chimie &amp; Biologie",B483="C","📣 Communication &amp; Culture",B483="D","✈️ Déplacements &amp; Logist.",B483="F","✈️ Déplacements &amp; Logist.",B483="E","📋 Études, Conseils &amp; RH",B483="I","💻 Informatique &amp; Audio.",B483="M","🔬 Instruments scient.",B483="O","🔬 Instruments scient.",B483="P","🔬 Instruments scient.",B483="S","🔬 Instruments scient.",B483="T","🔬 Instruments scient.",B483="U","🔬 Instruments scient.",B483="V","🔬 Instruments scient.",B483="W","🔬 Instruments scient.",B483="K","🐁 Expérimentation",B483="Q","🐁 Expérimentation",B483="L","🏥 Santé &amp; Médical",TRUE,"❓ Inconnu"))</f>
        <v>📦 Appro. généraux</v>
      </c>
      <c r="D483" s="44" t="s">
        <v>777</v>
      </c>
      <c r="E483" s="44" t="s">
        <v>52</v>
      </c>
      <c r="F483" s="44" t="s">
        <v>782</v>
      </c>
      <c r="G483" s="44" t="s">
        <v>52</v>
      </c>
      <c r="H483" s="44" t="s">
        <v>795</v>
      </c>
      <c r="I483" s="44" t="s">
        <v>796</v>
      </c>
      <c r="J483" s="44" t="s">
        <v>798</v>
      </c>
      <c r="K483" s="44" t="s">
        <v>799</v>
      </c>
      <c r="L483" s="102">
        <v>45894</v>
      </c>
      <c r="M483" s="102">
        <v>47326</v>
      </c>
      <c r="N483" s="44" t="s">
        <v>1269</v>
      </c>
      <c r="O483" s="44" t="s">
        <v>1270</v>
      </c>
      <c r="P483" s="44" t="s">
        <v>800</v>
      </c>
      <c r="Q483" s="44" t="s">
        <v>1262</v>
      </c>
      <c r="R483" s="44" t="s">
        <v>1937</v>
      </c>
      <c r="S483" s="44" t="s">
        <v>696</v>
      </c>
      <c r="T483" s="44" t="s">
        <v>54</v>
      </c>
      <c r="U483" s="176" t="s">
        <v>2268</v>
      </c>
      <c r="V483" s="44" t="s">
        <v>805</v>
      </c>
      <c r="W483" s="44" t="s">
        <v>56</v>
      </c>
      <c r="X483" s="103" t="s">
        <v>518</v>
      </c>
    </row>
    <row r="484" spans="1:24" ht="18" customHeight="1" x14ac:dyDescent="0.35">
      <c r="A484" t="str">
        <f t="shared" ca="1" si="24"/>
        <v>Marché en cours</v>
      </c>
      <c r="B484" s="582" t="str">
        <f t="shared" si="23"/>
        <v>A</v>
      </c>
      <c r="C484" s="583" t="str" cm="1">
        <f t="array" ref="C484">IF(B484="","",_xlfn.IFS(B484="A","📦 Appro. généraux",B484="H","🛡️ Hygiène &amp; Sécurité",B484="B","🏗️ Bâtiments &amp; Travaux",B484="J","🏗️ Bâtiments &amp; Travaux",B484="R","⚙️ Mécanique &amp; Atelier",B484="N","🧪 Chimie &amp; Biologie",B484="G","🧪 Chimie &amp; Biologie",B484="C","📣 Communication &amp; Culture",B484="D","✈️ Déplacements &amp; Logist.",B484="F","✈️ Déplacements &amp; Logist.",B484="E","📋 Études, Conseils &amp; RH",B484="I","💻 Informatique &amp; Audio.",B484="M","🔬 Instruments scient.",B484="O","🔬 Instruments scient.",B484="P","🔬 Instruments scient.",B484="S","🔬 Instruments scient.",B484="T","🔬 Instruments scient.",B484="U","🔬 Instruments scient.",B484="V","🔬 Instruments scient.",B484="W","🔬 Instruments scient.",B484="K","🐁 Expérimentation",B484="Q","🐁 Expérimentation",B484="L","🏥 Santé &amp; Médical",TRUE,"❓ Inconnu"))</f>
        <v>📦 Appro. généraux</v>
      </c>
      <c r="D484" s="44" t="s">
        <v>777</v>
      </c>
      <c r="E484" s="44" t="s">
        <v>52</v>
      </c>
      <c r="F484" s="44" t="s">
        <v>782</v>
      </c>
      <c r="G484" s="44" t="s">
        <v>52</v>
      </c>
      <c r="H484" s="44" t="s">
        <v>795</v>
      </c>
      <c r="I484" s="44" t="s">
        <v>796</v>
      </c>
      <c r="J484" s="44" t="s">
        <v>798</v>
      </c>
      <c r="K484" s="44" t="s">
        <v>799</v>
      </c>
      <c r="L484" s="102">
        <v>45894</v>
      </c>
      <c r="M484" s="102">
        <v>47326</v>
      </c>
      <c r="N484" s="44" t="s">
        <v>1271</v>
      </c>
      <c r="O484" s="44" t="s">
        <v>1268</v>
      </c>
      <c r="P484" s="44" t="s">
        <v>800</v>
      </c>
      <c r="Q484" s="44" t="s">
        <v>1272</v>
      </c>
      <c r="R484" s="44" t="s">
        <v>1938</v>
      </c>
      <c r="S484" s="44" t="s">
        <v>689</v>
      </c>
      <c r="T484" s="44" t="s">
        <v>54</v>
      </c>
      <c r="U484" s="174" t="s">
        <v>2268</v>
      </c>
      <c r="V484" s="44" t="s">
        <v>805</v>
      </c>
      <c r="W484" s="44" t="s">
        <v>56</v>
      </c>
      <c r="X484" s="103" t="s">
        <v>518</v>
      </c>
    </row>
    <row r="485" spans="1:24" ht="18" customHeight="1" x14ac:dyDescent="0.35">
      <c r="A485" t="str">
        <f t="shared" ca="1" si="24"/>
        <v>Marché en cours</v>
      </c>
      <c r="B485" s="582" t="str">
        <f t="shared" si="23"/>
        <v>A</v>
      </c>
      <c r="C485" s="583" t="str" cm="1">
        <f t="array" ref="C485">IF(B485="","",_xlfn.IFS(B485="A","📦 Appro. généraux",B485="H","🛡️ Hygiène &amp; Sécurité",B485="B","🏗️ Bâtiments &amp; Travaux",B485="J","🏗️ Bâtiments &amp; Travaux",B485="R","⚙️ Mécanique &amp; Atelier",B485="N","🧪 Chimie &amp; Biologie",B485="G","🧪 Chimie &amp; Biologie",B485="C","📣 Communication &amp; Culture",B485="D","✈️ Déplacements &amp; Logist.",B485="F","✈️ Déplacements &amp; Logist.",B485="E","📋 Études, Conseils &amp; RH",B485="I","💻 Informatique &amp; Audio.",B485="M","🔬 Instruments scient.",B485="O","🔬 Instruments scient.",B485="P","🔬 Instruments scient.",B485="S","🔬 Instruments scient.",B485="T","🔬 Instruments scient.",B485="U","🔬 Instruments scient.",B485="V","🔬 Instruments scient.",B485="W","🔬 Instruments scient.",B485="K","🐁 Expérimentation",B485="Q","🐁 Expérimentation",B485="L","🏥 Santé &amp; Médical",TRUE,"❓ Inconnu"))</f>
        <v>📦 Appro. généraux</v>
      </c>
      <c r="D485" s="44" t="s">
        <v>777</v>
      </c>
      <c r="E485" s="44" t="s">
        <v>52</v>
      </c>
      <c r="F485" s="44" t="s">
        <v>782</v>
      </c>
      <c r="G485" s="44" t="s">
        <v>52</v>
      </c>
      <c r="H485" s="44" t="s">
        <v>792</v>
      </c>
      <c r="I485" s="44" t="s">
        <v>796</v>
      </c>
      <c r="J485" s="44" t="s">
        <v>798</v>
      </c>
      <c r="K485" s="44" t="s">
        <v>799</v>
      </c>
      <c r="L485" s="102">
        <v>45894</v>
      </c>
      <c r="M485" s="102">
        <v>47326</v>
      </c>
      <c r="N485" s="44" t="s">
        <v>1273</v>
      </c>
      <c r="O485" s="44" t="s">
        <v>1161</v>
      </c>
      <c r="P485" s="44" t="s">
        <v>800</v>
      </c>
      <c r="Q485" s="44" t="s">
        <v>1181</v>
      </c>
      <c r="R485" s="44" t="s">
        <v>1917</v>
      </c>
      <c r="S485" s="44" t="s">
        <v>689</v>
      </c>
      <c r="T485" s="44" t="s">
        <v>54</v>
      </c>
      <c r="U485" s="174" t="s">
        <v>2268</v>
      </c>
      <c r="V485" s="44" t="s">
        <v>805</v>
      </c>
      <c r="W485" s="44" t="s">
        <v>56</v>
      </c>
      <c r="X485" s="103" t="s">
        <v>518</v>
      </c>
    </row>
    <row r="486" spans="1:24" ht="18" customHeight="1" x14ac:dyDescent="0.35">
      <c r="A486" t="str">
        <f t="shared" ca="1" si="24"/>
        <v>Marché en cours</v>
      </c>
      <c r="B486" s="582" t="str">
        <f t="shared" si="23"/>
        <v>A</v>
      </c>
      <c r="C486" s="583" t="str" cm="1">
        <f t="array" ref="C486">IF(B486="","",_xlfn.IFS(B486="A","📦 Appro. généraux",B486="H","🛡️ Hygiène &amp; Sécurité",B486="B","🏗️ Bâtiments &amp; Travaux",B486="J","🏗️ Bâtiments &amp; Travaux",B486="R","⚙️ Mécanique &amp; Atelier",B486="N","🧪 Chimie &amp; Biologie",B486="G","🧪 Chimie &amp; Biologie",B486="C","📣 Communication &amp; Culture",B486="D","✈️ Déplacements &amp; Logist.",B486="F","✈️ Déplacements &amp; Logist.",B486="E","📋 Études, Conseils &amp; RH",B486="I","💻 Informatique &amp; Audio.",B486="M","🔬 Instruments scient.",B486="O","🔬 Instruments scient.",B486="P","🔬 Instruments scient.",B486="S","🔬 Instruments scient.",B486="T","🔬 Instruments scient.",B486="U","🔬 Instruments scient.",B486="V","🔬 Instruments scient.",B486="W","🔬 Instruments scient.",B486="K","🐁 Expérimentation",B486="Q","🐁 Expérimentation",B486="L","🏥 Santé &amp; Médical",TRUE,"❓ Inconnu"))</f>
        <v>📦 Appro. généraux</v>
      </c>
      <c r="D486" s="44" t="s">
        <v>777</v>
      </c>
      <c r="E486" s="44" t="s">
        <v>52</v>
      </c>
      <c r="F486" s="44" t="s">
        <v>782</v>
      </c>
      <c r="G486" s="44" t="s">
        <v>52</v>
      </c>
      <c r="H486" s="44" t="s">
        <v>794</v>
      </c>
      <c r="I486" s="44" t="s">
        <v>796</v>
      </c>
      <c r="J486" s="44" t="s">
        <v>798</v>
      </c>
      <c r="K486" s="44" t="s">
        <v>799</v>
      </c>
      <c r="L486" s="102">
        <v>45894</v>
      </c>
      <c r="M486" s="102">
        <v>47326</v>
      </c>
      <c r="N486" s="44" t="s">
        <v>1274</v>
      </c>
      <c r="O486" s="44" t="s">
        <v>1268</v>
      </c>
      <c r="P486" s="44" t="s">
        <v>800</v>
      </c>
      <c r="Q486" s="44" t="s">
        <v>1181</v>
      </c>
      <c r="R486" s="44" t="s">
        <v>1917</v>
      </c>
      <c r="S486" s="44" t="s">
        <v>689</v>
      </c>
      <c r="T486" s="44" t="s">
        <v>54</v>
      </c>
      <c r="U486" s="174" t="s">
        <v>2268</v>
      </c>
      <c r="V486" s="44" t="s">
        <v>805</v>
      </c>
      <c r="W486" s="44" t="s">
        <v>56</v>
      </c>
      <c r="X486" s="103" t="s">
        <v>518</v>
      </c>
    </row>
    <row r="487" spans="1:24" ht="18" customHeight="1" x14ac:dyDescent="0.35">
      <c r="A487" t="str">
        <f t="shared" ca="1" si="24"/>
        <v>Marché en cours</v>
      </c>
      <c r="B487" s="582" t="str">
        <f t="shared" si="23"/>
        <v>A</v>
      </c>
      <c r="C487" s="583" t="str" cm="1">
        <f t="array" ref="C487">IF(B487="","",_xlfn.IFS(B487="A","📦 Appro. généraux",B487="H","🛡️ Hygiène &amp; Sécurité",B487="B","🏗️ Bâtiments &amp; Travaux",B487="J","🏗️ Bâtiments &amp; Travaux",B487="R","⚙️ Mécanique &amp; Atelier",B487="N","🧪 Chimie &amp; Biologie",B487="G","🧪 Chimie &amp; Biologie",B487="C","📣 Communication &amp; Culture",B487="D","✈️ Déplacements &amp; Logist.",B487="F","✈️ Déplacements &amp; Logist.",B487="E","📋 Études, Conseils &amp; RH",B487="I","💻 Informatique &amp; Audio.",B487="M","🔬 Instruments scient.",B487="O","🔬 Instruments scient.",B487="P","🔬 Instruments scient.",B487="S","🔬 Instruments scient.",B487="T","🔬 Instruments scient.",B487="U","🔬 Instruments scient.",B487="V","🔬 Instruments scient.",B487="W","🔬 Instruments scient.",B487="K","🐁 Expérimentation",B487="Q","🐁 Expérimentation",B487="L","🏥 Santé &amp; Médical",TRUE,"❓ Inconnu"))</f>
        <v>📦 Appro. généraux</v>
      </c>
      <c r="D487" s="44" t="s">
        <v>777</v>
      </c>
      <c r="E487" s="44" t="s">
        <v>52</v>
      </c>
      <c r="F487" s="44" t="s">
        <v>782</v>
      </c>
      <c r="G487" s="44" t="s">
        <v>52</v>
      </c>
      <c r="H487" s="44" t="s">
        <v>782</v>
      </c>
      <c r="I487" s="44" t="s">
        <v>1096</v>
      </c>
      <c r="J487" s="44" t="s">
        <v>798</v>
      </c>
      <c r="K487" s="44" t="s">
        <v>799</v>
      </c>
      <c r="L487" s="102">
        <v>45894</v>
      </c>
      <c r="M487" s="102">
        <v>47326</v>
      </c>
      <c r="N487" s="44" t="s">
        <v>1275</v>
      </c>
      <c r="O487" s="44" t="s">
        <v>1276</v>
      </c>
      <c r="P487" s="44" t="s">
        <v>800</v>
      </c>
      <c r="Q487" s="44" t="s">
        <v>1277</v>
      </c>
      <c r="R487" s="44" t="s">
        <v>1939</v>
      </c>
      <c r="S487" s="44" t="s">
        <v>697</v>
      </c>
      <c r="T487" s="44" t="s">
        <v>54</v>
      </c>
      <c r="U487" s="174" t="s">
        <v>2268</v>
      </c>
      <c r="V487" s="44" t="s">
        <v>1103</v>
      </c>
      <c r="W487" s="44" t="s">
        <v>56</v>
      </c>
      <c r="X487" s="103" t="s">
        <v>518</v>
      </c>
    </row>
    <row r="488" spans="1:24" ht="18" customHeight="1" x14ac:dyDescent="0.35">
      <c r="A488" t="str">
        <f t="shared" ca="1" si="24"/>
        <v>Marché terminé</v>
      </c>
      <c r="B488" s="584" t="str">
        <f t="shared" si="23"/>
        <v>T</v>
      </c>
      <c r="C488" s="585" t="str" cm="1">
        <f t="array" ref="C488">IF(B488="","",_xlfn.IFS(B488="A","📦 Appro. généraux",B488="H","🛡️ Hygiène &amp; Sécurité",B488="B","🏗️ Bâtiments &amp; Travaux",B488="J","🏗️ Bâtiments &amp; Travaux",B488="R","⚙️ Mécanique &amp; Atelier",B488="N","🧪 Chimie &amp; Biologie",B488="G","🧪 Chimie &amp; Biologie",B488="C","📣 Communication &amp; Culture",B488="D","✈️ Déplacements &amp; Logist.",B488="F","✈️ Déplacements &amp; Logist.",B488="E","📋 Études, Conseils &amp; RH",B488="I","💻 Informatique &amp; Audio.",B488="M","🔬 Instruments scient.",B488="O","🔬 Instruments scient.",B488="P","🔬 Instruments scient.",B488="S","🔬 Instruments scient.",B488="T","🔬 Instruments scient.",B488="U","🔬 Instruments scient.",B488="V","🔬 Instruments scient.",B488="W","🔬 Instruments scient.",B488="K","🐁 Expérimentation",B488="Q","🐁 Expérimentation",B488="L","🏥 Santé &amp; Médical",TRUE,"❓ Inconnu"))</f>
        <v>🔬 Instruments scient.</v>
      </c>
      <c r="D488" s="54" t="s">
        <v>777</v>
      </c>
      <c r="E488" s="54" t="s">
        <v>476</v>
      </c>
      <c r="F488" s="54" t="s">
        <v>1057</v>
      </c>
      <c r="G488" s="54" t="s">
        <v>476</v>
      </c>
      <c r="H488" s="54" t="s">
        <v>1057</v>
      </c>
      <c r="I488" s="54" t="s">
        <v>1096</v>
      </c>
      <c r="J488" s="54" t="s">
        <v>2176</v>
      </c>
      <c r="K488" s="54" t="s">
        <v>2176</v>
      </c>
      <c r="L488" s="128">
        <v>44518</v>
      </c>
      <c r="M488" s="128">
        <v>45978</v>
      </c>
      <c r="N488" s="54">
        <v>4600003997</v>
      </c>
      <c r="O488" s="54">
        <v>4944</v>
      </c>
      <c r="P488" s="54" t="s">
        <v>800</v>
      </c>
      <c r="Q488" s="54">
        <v>15732</v>
      </c>
      <c r="R488" s="54" t="s">
        <v>2160</v>
      </c>
      <c r="S488" s="54" t="s">
        <v>2215</v>
      </c>
      <c r="T488" s="54" t="s">
        <v>54</v>
      </c>
      <c r="U488" s="170" t="s">
        <v>1861</v>
      </c>
      <c r="V488" s="54" t="s">
        <v>1103</v>
      </c>
      <c r="W488" s="54" t="s">
        <v>484</v>
      </c>
      <c r="X488" s="129" t="s">
        <v>666</v>
      </c>
    </row>
    <row r="489" spans="1:24" ht="18" customHeight="1" x14ac:dyDescent="0.35">
      <c r="A489" t="str">
        <f t="shared" ca="1" si="24"/>
        <v>Marché terminé</v>
      </c>
      <c r="B489" s="584" t="str">
        <f t="shared" si="23"/>
        <v>T</v>
      </c>
      <c r="C489" s="585" t="str" cm="1">
        <f t="array" ref="C489">IF(B489="","",_xlfn.IFS(B489="A","📦 Appro. généraux",B489="H","🛡️ Hygiène &amp; Sécurité",B489="B","🏗️ Bâtiments &amp; Travaux",B489="J","🏗️ Bâtiments &amp; Travaux",B489="R","⚙️ Mécanique &amp; Atelier",B489="N","🧪 Chimie &amp; Biologie",B489="G","🧪 Chimie &amp; Biologie",B489="C","📣 Communication &amp; Culture",B489="D","✈️ Déplacements &amp; Logist.",B489="F","✈️ Déplacements &amp; Logist.",B489="E","📋 Études, Conseils &amp; RH",B489="I","💻 Informatique &amp; Audio.",B489="M","🔬 Instruments scient.",B489="O","🔬 Instruments scient.",B489="P","🔬 Instruments scient.",B489="S","🔬 Instruments scient.",B489="T","🔬 Instruments scient.",B489="U","🔬 Instruments scient.",B489="V","🔬 Instruments scient.",B489="W","🔬 Instruments scient.",B489="K","🐁 Expérimentation",B489="Q","🐁 Expérimentation",B489="L","🏥 Santé &amp; Médical",TRUE,"❓ Inconnu"))</f>
        <v>🔬 Instruments scient.</v>
      </c>
      <c r="D489" s="54" t="s">
        <v>777</v>
      </c>
      <c r="E489" s="54" t="s">
        <v>476</v>
      </c>
      <c r="F489" s="54" t="s">
        <v>1057</v>
      </c>
      <c r="G489" s="54" t="s">
        <v>476</v>
      </c>
      <c r="H489" s="54" t="s">
        <v>1057</v>
      </c>
      <c r="I489" s="54" t="s">
        <v>1096</v>
      </c>
      <c r="J489" s="54" t="s">
        <v>2176</v>
      </c>
      <c r="K489" s="54" t="s">
        <v>2176</v>
      </c>
      <c r="L489" s="128">
        <v>44518</v>
      </c>
      <c r="M489" s="128">
        <v>45978</v>
      </c>
      <c r="N489" s="54">
        <v>4600003999</v>
      </c>
      <c r="O489" s="54">
        <v>4120</v>
      </c>
      <c r="P489" s="54" t="s">
        <v>800</v>
      </c>
      <c r="Q489" s="54">
        <v>15732</v>
      </c>
      <c r="R489" s="54" t="s">
        <v>2160</v>
      </c>
      <c r="S489" s="54" t="s">
        <v>2215</v>
      </c>
      <c r="T489" s="54" t="s">
        <v>54</v>
      </c>
      <c r="U489" s="170" t="s">
        <v>1861</v>
      </c>
      <c r="V489" s="54" t="s">
        <v>1103</v>
      </c>
      <c r="W489" s="54" t="s">
        <v>484</v>
      </c>
      <c r="X489" s="129" t="s">
        <v>666</v>
      </c>
    </row>
    <row r="490" spans="1:24" ht="18" customHeight="1" x14ac:dyDescent="0.35">
      <c r="A490" t="str">
        <f t="shared" ca="1" si="24"/>
        <v>Marché terminé</v>
      </c>
      <c r="B490" s="584" t="str">
        <f t="shared" si="23"/>
        <v>T</v>
      </c>
      <c r="C490" s="585" t="str" cm="1">
        <f t="array" ref="C490">IF(B490="","",_xlfn.IFS(B490="A","📦 Appro. généraux",B490="H","🛡️ Hygiène &amp; Sécurité",B490="B","🏗️ Bâtiments &amp; Travaux",B490="J","🏗️ Bâtiments &amp; Travaux",B490="R","⚙️ Mécanique &amp; Atelier",B490="N","🧪 Chimie &amp; Biologie",B490="G","🧪 Chimie &amp; Biologie",B490="C","📣 Communication &amp; Culture",B490="D","✈️ Déplacements &amp; Logist.",B490="F","✈️ Déplacements &amp; Logist.",B490="E","📋 Études, Conseils &amp; RH",B490="I","💻 Informatique &amp; Audio.",B490="M","🔬 Instruments scient.",B490="O","🔬 Instruments scient.",B490="P","🔬 Instruments scient.",B490="S","🔬 Instruments scient.",B490="T","🔬 Instruments scient.",B490="U","🔬 Instruments scient.",B490="V","🔬 Instruments scient.",B490="W","🔬 Instruments scient.",B490="K","🐁 Expérimentation",B490="Q","🐁 Expérimentation",B490="L","🏥 Santé &amp; Médical",TRUE,"❓ Inconnu"))</f>
        <v>🔬 Instruments scient.</v>
      </c>
      <c r="D490" s="54" t="s">
        <v>777</v>
      </c>
      <c r="E490" s="54" t="s">
        <v>476</v>
      </c>
      <c r="F490" s="54" t="s">
        <v>1057</v>
      </c>
      <c r="G490" s="54" t="s">
        <v>476</v>
      </c>
      <c r="H490" s="54" t="s">
        <v>1057</v>
      </c>
      <c r="I490" s="54" t="s">
        <v>1096</v>
      </c>
      <c r="J490" s="54" t="s">
        <v>2176</v>
      </c>
      <c r="K490" s="54" t="s">
        <v>2176</v>
      </c>
      <c r="L490" s="128">
        <v>44518</v>
      </c>
      <c r="M490" s="128">
        <v>45978</v>
      </c>
      <c r="N490" s="54">
        <v>4600004000</v>
      </c>
      <c r="O490" s="54">
        <v>50880</v>
      </c>
      <c r="P490" s="54" t="s">
        <v>800</v>
      </c>
      <c r="Q490" s="54">
        <v>15732</v>
      </c>
      <c r="R490" s="54" t="s">
        <v>2160</v>
      </c>
      <c r="S490" s="54" t="s">
        <v>2215</v>
      </c>
      <c r="T490" s="54" t="s">
        <v>54</v>
      </c>
      <c r="U490" s="170" t="s">
        <v>1861</v>
      </c>
      <c r="V490" s="54" t="s">
        <v>1103</v>
      </c>
      <c r="W490" s="54" t="s">
        <v>484</v>
      </c>
      <c r="X490" s="129" t="s">
        <v>666</v>
      </c>
    </row>
    <row r="491" spans="1:24" ht="18" customHeight="1" x14ac:dyDescent="0.35">
      <c r="A491" t="str">
        <f t="shared" ca="1" si="24"/>
        <v>Marché terminé</v>
      </c>
      <c r="B491" s="584" t="str">
        <f t="shared" si="23"/>
        <v>T</v>
      </c>
      <c r="C491" s="585" t="str" cm="1">
        <f t="array" ref="C491">IF(B491="","",_xlfn.IFS(B491="A","📦 Appro. généraux",B491="H","🛡️ Hygiène &amp; Sécurité",B491="B","🏗️ Bâtiments &amp; Travaux",B491="J","🏗️ Bâtiments &amp; Travaux",B491="R","⚙️ Mécanique &amp; Atelier",B491="N","🧪 Chimie &amp; Biologie",B491="G","🧪 Chimie &amp; Biologie",B491="C","📣 Communication &amp; Culture",B491="D","✈️ Déplacements &amp; Logist.",B491="F","✈️ Déplacements &amp; Logist.",B491="E","📋 Études, Conseils &amp; RH",B491="I","💻 Informatique &amp; Audio.",B491="M","🔬 Instruments scient.",B491="O","🔬 Instruments scient.",B491="P","🔬 Instruments scient.",B491="S","🔬 Instruments scient.",B491="T","🔬 Instruments scient.",B491="U","🔬 Instruments scient.",B491="V","🔬 Instruments scient.",B491="W","🔬 Instruments scient.",B491="K","🐁 Expérimentation",B491="Q","🐁 Expérimentation",B491="L","🏥 Santé &amp; Médical",TRUE,"❓ Inconnu"))</f>
        <v>🔬 Instruments scient.</v>
      </c>
      <c r="D491" s="54" t="s">
        <v>777</v>
      </c>
      <c r="E491" s="54" t="s">
        <v>476</v>
      </c>
      <c r="F491" s="54" t="s">
        <v>1057</v>
      </c>
      <c r="G491" s="54" t="s">
        <v>476</v>
      </c>
      <c r="H491" s="54" t="s">
        <v>1057</v>
      </c>
      <c r="I491" s="54" t="s">
        <v>1096</v>
      </c>
      <c r="J491" s="54" t="s">
        <v>2176</v>
      </c>
      <c r="K491" s="54" t="s">
        <v>2176</v>
      </c>
      <c r="L491" s="128">
        <v>44518</v>
      </c>
      <c r="M491" s="128">
        <v>45978</v>
      </c>
      <c r="N491" s="54">
        <v>4600004001</v>
      </c>
      <c r="O491" s="54">
        <v>5000</v>
      </c>
      <c r="P491" s="54" t="s">
        <v>800</v>
      </c>
      <c r="Q491" s="54">
        <v>15732</v>
      </c>
      <c r="R491" s="54" t="s">
        <v>2160</v>
      </c>
      <c r="S491" s="54" t="s">
        <v>2215</v>
      </c>
      <c r="T491" s="54" t="s">
        <v>54</v>
      </c>
      <c r="U491" s="170" t="s">
        <v>1860</v>
      </c>
      <c r="V491" s="54" t="s">
        <v>1103</v>
      </c>
      <c r="W491" s="54" t="s">
        <v>484</v>
      </c>
      <c r="X491" s="129" t="s">
        <v>666</v>
      </c>
    </row>
    <row r="492" spans="1:24" ht="18" customHeight="1" x14ac:dyDescent="0.35">
      <c r="A492" t="str">
        <f t="shared" ca="1" si="24"/>
        <v>Marché en cours</v>
      </c>
      <c r="B492" s="584" t="str">
        <f t="shared" si="23"/>
        <v>P</v>
      </c>
      <c r="C492" s="585" t="str" cm="1">
        <f t="array" ref="C492">IF(B492="","",_xlfn.IFS(B492="A","📦 Appro. généraux",B492="H","🛡️ Hygiène &amp; Sécurité",B492="B","🏗️ Bâtiments &amp; Travaux",B492="J","🏗️ Bâtiments &amp; Travaux",B492="R","⚙️ Mécanique &amp; Atelier",B492="N","🧪 Chimie &amp; Biologie",B492="G","🧪 Chimie &amp; Biologie",B492="C","📣 Communication &amp; Culture",B492="D","✈️ Déplacements &amp; Logist.",B492="F","✈️ Déplacements &amp; Logist.",B492="E","📋 Études, Conseils &amp; RH",B492="I","💻 Informatique &amp; Audio.",B492="M","🔬 Instruments scient.",B492="O","🔬 Instruments scient.",B492="P","🔬 Instruments scient.",B492="S","🔬 Instruments scient.",B492="T","🔬 Instruments scient.",B492="U","🔬 Instruments scient.",B492="V","🔬 Instruments scient.",B492="W","🔬 Instruments scient.",B492="K","🐁 Expérimentation",B492="Q","🐁 Expérimentation",B492="L","🏥 Santé &amp; Médical",TRUE,"❓ Inconnu"))</f>
        <v>🔬 Instruments scient.</v>
      </c>
      <c r="D492" s="54" t="s">
        <v>777</v>
      </c>
      <c r="E492" s="54" t="s">
        <v>477</v>
      </c>
      <c r="F492" s="54" t="s">
        <v>1058</v>
      </c>
      <c r="G492" s="54" t="s">
        <v>477</v>
      </c>
      <c r="H492" s="54" t="s">
        <v>1058</v>
      </c>
      <c r="I492" s="54" t="s">
        <v>1102</v>
      </c>
      <c r="J492" s="54" t="s">
        <v>855</v>
      </c>
      <c r="K492" s="54" t="s">
        <v>858</v>
      </c>
      <c r="L492" s="128">
        <v>44895</v>
      </c>
      <c r="M492" s="128">
        <v>46355</v>
      </c>
      <c r="N492" s="54">
        <v>4600004159</v>
      </c>
      <c r="O492" s="54">
        <v>127330.22</v>
      </c>
      <c r="P492" s="54" t="s">
        <v>801</v>
      </c>
      <c r="Q492" s="54">
        <v>2127</v>
      </c>
      <c r="R492" s="54" t="s">
        <v>2161</v>
      </c>
      <c r="S492" s="54" t="s">
        <v>765</v>
      </c>
      <c r="T492" s="54" t="s">
        <v>54</v>
      </c>
      <c r="U492" s="170" t="s">
        <v>1859</v>
      </c>
      <c r="V492" s="54" t="s">
        <v>1103</v>
      </c>
      <c r="W492" s="54" t="s">
        <v>485</v>
      </c>
      <c r="X492" s="129" t="s">
        <v>667</v>
      </c>
    </row>
    <row r="493" spans="1:24" ht="18" customHeight="1" x14ac:dyDescent="0.35">
      <c r="A493" t="str">
        <f t="shared" ca="1" si="24"/>
        <v>Marché en cours</v>
      </c>
      <c r="B493" s="584" t="str">
        <f t="shared" si="23"/>
        <v>T</v>
      </c>
      <c r="C493" s="585" t="str" cm="1">
        <f t="array" ref="C493">IF(B493="","",_xlfn.IFS(B493="A","📦 Appro. généraux",B493="H","🛡️ Hygiène &amp; Sécurité",B493="B","🏗️ Bâtiments &amp; Travaux",B493="J","🏗️ Bâtiments &amp; Travaux",B493="R","⚙️ Mécanique &amp; Atelier",B493="N","🧪 Chimie &amp; Biologie",B493="G","🧪 Chimie &amp; Biologie",B493="C","📣 Communication &amp; Culture",B493="D","✈️ Déplacements &amp; Logist.",B493="F","✈️ Déplacements &amp; Logist.",B493="E","📋 Études, Conseils &amp; RH",B493="I","💻 Informatique &amp; Audio.",B493="M","🔬 Instruments scient.",B493="O","🔬 Instruments scient.",B493="P","🔬 Instruments scient.",B493="S","🔬 Instruments scient.",B493="T","🔬 Instruments scient.",B493="U","🔬 Instruments scient.",B493="V","🔬 Instruments scient.",B493="W","🔬 Instruments scient.",B493="K","🐁 Expérimentation",B493="Q","🐁 Expérimentation",B493="L","🏥 Santé &amp; Médical",TRUE,"❓ Inconnu"))</f>
        <v>🔬 Instruments scient.</v>
      </c>
      <c r="D493" s="54" t="s">
        <v>777</v>
      </c>
      <c r="E493" s="54" t="s">
        <v>43</v>
      </c>
      <c r="F493" s="54" t="s">
        <v>990</v>
      </c>
      <c r="G493" s="54" t="s">
        <v>43</v>
      </c>
      <c r="H493" s="54" t="s">
        <v>990</v>
      </c>
      <c r="I493" s="54" t="s">
        <v>798</v>
      </c>
      <c r="J493" s="54" t="s">
        <v>2175</v>
      </c>
      <c r="K493" s="54" t="s">
        <v>2175</v>
      </c>
      <c r="L493" s="128">
        <v>44631</v>
      </c>
      <c r="M493" s="128">
        <v>47574</v>
      </c>
      <c r="N493" s="54">
        <v>4600004205</v>
      </c>
      <c r="O493" s="54">
        <v>8620000</v>
      </c>
      <c r="P493" s="54" t="s">
        <v>801</v>
      </c>
      <c r="Q493" s="54">
        <v>1588</v>
      </c>
      <c r="R493" s="54" t="s">
        <v>1927</v>
      </c>
      <c r="S493" s="54" t="s">
        <v>1067</v>
      </c>
      <c r="T493" s="54" t="s">
        <v>54</v>
      </c>
      <c r="U493" s="170" t="s">
        <v>2255</v>
      </c>
      <c r="V493" s="54" t="s">
        <v>1103</v>
      </c>
      <c r="W493" s="54" t="s">
        <v>486</v>
      </c>
      <c r="X493" s="129" t="s">
        <v>668</v>
      </c>
    </row>
    <row r="494" spans="1:24" ht="18" customHeight="1" x14ac:dyDescent="0.35">
      <c r="A494" t="str">
        <f t="shared" ca="1" si="24"/>
        <v>Marché terminé</v>
      </c>
      <c r="B494" s="584" t="str">
        <f t="shared" si="23"/>
        <v>S</v>
      </c>
      <c r="C494" s="585" t="str" cm="1">
        <f t="array" ref="C494">IF(B494="","",_xlfn.IFS(B494="A","📦 Appro. généraux",B494="H","🛡️ Hygiène &amp; Sécurité",B494="B","🏗️ Bâtiments &amp; Travaux",B494="J","🏗️ Bâtiments &amp; Travaux",B494="R","⚙️ Mécanique &amp; Atelier",B494="N","🧪 Chimie &amp; Biologie",B494="G","🧪 Chimie &amp; Biologie",B494="C","📣 Communication &amp; Culture",B494="D","✈️ Déplacements &amp; Logist.",B494="F","✈️ Déplacements &amp; Logist.",B494="E","📋 Études, Conseils &amp; RH",B494="I","💻 Informatique &amp; Audio.",B494="M","🔬 Instruments scient.",B494="O","🔬 Instruments scient.",B494="P","🔬 Instruments scient.",B494="S","🔬 Instruments scient.",B494="T","🔬 Instruments scient.",B494="U","🔬 Instruments scient.",B494="V","🔬 Instruments scient.",B494="W","🔬 Instruments scient.",B494="K","🐁 Expérimentation",B494="Q","🐁 Expérimentation",B494="L","🏥 Santé &amp; Médical",TRUE,"❓ Inconnu"))</f>
        <v>🔬 Instruments scient.</v>
      </c>
      <c r="D494" s="54" t="s">
        <v>777</v>
      </c>
      <c r="E494" s="54" t="s">
        <v>478</v>
      </c>
      <c r="F494" s="54" t="s">
        <v>1059</v>
      </c>
      <c r="G494" s="54" t="s">
        <v>1113</v>
      </c>
      <c r="H494" s="54" t="s">
        <v>1059</v>
      </c>
      <c r="I494" s="54" t="s">
        <v>1095</v>
      </c>
      <c r="J494" s="54" t="s">
        <v>855</v>
      </c>
      <c r="K494" s="54" t="s">
        <v>857</v>
      </c>
      <c r="L494" s="128">
        <v>44966</v>
      </c>
      <c r="M494" s="128">
        <v>45696</v>
      </c>
      <c r="N494" s="54">
        <v>4600004215</v>
      </c>
      <c r="O494" s="54">
        <v>350000</v>
      </c>
      <c r="P494" s="54" t="s">
        <v>800</v>
      </c>
      <c r="Q494" s="54">
        <v>960</v>
      </c>
      <c r="R494" s="54" t="s">
        <v>2162</v>
      </c>
      <c r="S494" s="54" t="s">
        <v>765</v>
      </c>
      <c r="T494" s="54" t="s">
        <v>54</v>
      </c>
      <c r="U494" s="170" t="s">
        <v>2250</v>
      </c>
      <c r="V494" s="54" t="s">
        <v>1103</v>
      </c>
      <c r="W494" s="54" t="s">
        <v>487</v>
      </c>
      <c r="X494" s="129" t="s">
        <v>669</v>
      </c>
    </row>
    <row r="495" spans="1:24" ht="18" customHeight="1" x14ac:dyDescent="0.35">
      <c r="A495" t="str">
        <f t="shared" ca="1" si="24"/>
        <v>Marché en cours</v>
      </c>
      <c r="B495" s="584" t="str">
        <f t="shared" si="23"/>
        <v>T</v>
      </c>
      <c r="C495" s="585" t="str" cm="1">
        <f t="array" ref="C495">IF(B495="","",_xlfn.IFS(B495="A","📦 Appro. généraux",B495="H","🛡️ Hygiène &amp; Sécurité",B495="B","🏗️ Bâtiments &amp; Travaux",B495="J","🏗️ Bâtiments &amp; Travaux",B495="R","⚙️ Mécanique &amp; Atelier",B495="N","🧪 Chimie &amp; Biologie",B495="G","🧪 Chimie &amp; Biologie",B495="C","📣 Communication &amp; Culture",B495="D","✈️ Déplacements &amp; Logist.",B495="F","✈️ Déplacements &amp; Logist.",B495="E","📋 Études, Conseils &amp; RH",B495="I","💻 Informatique &amp; Audio.",B495="M","🔬 Instruments scient.",B495="O","🔬 Instruments scient.",B495="P","🔬 Instruments scient.",B495="S","🔬 Instruments scient.",B495="T","🔬 Instruments scient.",B495="U","🔬 Instruments scient.",B495="V","🔬 Instruments scient.",B495="W","🔬 Instruments scient.",B495="K","🐁 Expérimentation",B495="Q","🐁 Expérimentation",B495="L","🏥 Santé &amp; Médical",TRUE,"❓ Inconnu"))</f>
        <v>🔬 Instruments scient.</v>
      </c>
      <c r="D495" s="54" t="s">
        <v>777</v>
      </c>
      <c r="E495" s="54" t="s">
        <v>122</v>
      </c>
      <c r="F495" s="54" t="s">
        <v>997</v>
      </c>
      <c r="G495" s="54" t="s">
        <v>122</v>
      </c>
      <c r="H495" s="54" t="s">
        <v>997</v>
      </c>
      <c r="I495" s="54" t="s">
        <v>1095</v>
      </c>
      <c r="J495" s="54" t="s">
        <v>2175</v>
      </c>
      <c r="K495" s="54" t="s">
        <v>2175</v>
      </c>
      <c r="L495" s="128">
        <v>44991</v>
      </c>
      <c r="M495" s="128">
        <v>46451</v>
      </c>
      <c r="N495" s="54">
        <v>4600004223</v>
      </c>
      <c r="O495" s="54">
        <v>480000</v>
      </c>
      <c r="P495" s="54" t="s">
        <v>801</v>
      </c>
      <c r="Q495" s="54">
        <v>17441</v>
      </c>
      <c r="R495" s="54" t="s">
        <v>2006</v>
      </c>
      <c r="S495" s="54" t="s">
        <v>765</v>
      </c>
      <c r="T495" s="54" t="s">
        <v>54</v>
      </c>
      <c r="U495" s="170" t="s">
        <v>1853</v>
      </c>
      <c r="V495" s="54" t="s">
        <v>1103</v>
      </c>
      <c r="W495" s="54" t="s">
        <v>488</v>
      </c>
      <c r="X495" s="129" t="s">
        <v>668</v>
      </c>
    </row>
    <row r="496" spans="1:24" ht="18" customHeight="1" x14ac:dyDescent="0.35">
      <c r="A496" t="str">
        <f t="shared" ca="1" si="24"/>
        <v>Marché en cours</v>
      </c>
      <c r="B496" s="584" t="str">
        <f t="shared" si="23"/>
        <v>T</v>
      </c>
      <c r="C496" s="585" t="str" cm="1">
        <f t="array" ref="C496">IF(B496="","",_xlfn.IFS(B496="A","📦 Appro. généraux",B496="H","🛡️ Hygiène &amp; Sécurité",B496="B","🏗️ Bâtiments &amp; Travaux",B496="J","🏗️ Bâtiments &amp; Travaux",B496="R","⚙️ Mécanique &amp; Atelier",B496="N","🧪 Chimie &amp; Biologie",B496="G","🧪 Chimie &amp; Biologie",B496="C","📣 Communication &amp; Culture",B496="D","✈️ Déplacements &amp; Logist.",B496="F","✈️ Déplacements &amp; Logist.",B496="E","📋 Études, Conseils &amp; RH",B496="I","💻 Informatique &amp; Audio.",B496="M","🔬 Instruments scient.",B496="O","🔬 Instruments scient.",B496="P","🔬 Instruments scient.",B496="S","🔬 Instruments scient.",B496="T","🔬 Instruments scient.",B496="U","🔬 Instruments scient.",B496="V","🔬 Instruments scient.",B496="W","🔬 Instruments scient.",B496="K","🐁 Expérimentation",B496="Q","🐁 Expérimentation",B496="L","🏥 Santé &amp; Médical",TRUE,"❓ Inconnu"))</f>
        <v>🔬 Instruments scient.</v>
      </c>
      <c r="D496" s="54" t="s">
        <v>777</v>
      </c>
      <c r="E496" s="54" t="s">
        <v>124</v>
      </c>
      <c r="F496" s="54" t="s">
        <v>999</v>
      </c>
      <c r="G496" s="54" t="s">
        <v>124</v>
      </c>
      <c r="H496" s="54" t="s">
        <v>999</v>
      </c>
      <c r="I496" s="54" t="s">
        <v>1095</v>
      </c>
      <c r="J496" s="54" t="s">
        <v>2175</v>
      </c>
      <c r="K496" s="54" t="s">
        <v>2175</v>
      </c>
      <c r="L496" s="128">
        <v>44991</v>
      </c>
      <c r="M496" s="128">
        <v>46451</v>
      </c>
      <c r="N496" s="54">
        <v>4600004225</v>
      </c>
      <c r="O496" s="54">
        <v>480000</v>
      </c>
      <c r="P496" s="54" t="s">
        <v>801</v>
      </c>
      <c r="Q496" s="54">
        <v>11638</v>
      </c>
      <c r="R496" s="54" t="s">
        <v>1940</v>
      </c>
      <c r="S496" s="54" t="s">
        <v>1696</v>
      </c>
      <c r="T496" s="54" t="s">
        <v>54</v>
      </c>
      <c r="U496" s="170" t="s">
        <v>1853</v>
      </c>
      <c r="V496" s="54" t="s">
        <v>1103</v>
      </c>
      <c r="W496" s="54" t="s">
        <v>489</v>
      </c>
      <c r="X496" s="129" t="s">
        <v>670</v>
      </c>
    </row>
    <row r="497" spans="1:24" ht="18" customHeight="1" x14ac:dyDescent="0.35">
      <c r="A497" t="str">
        <f t="shared" ca="1" si="24"/>
        <v>Marché en cours</v>
      </c>
      <c r="B497" s="584" t="str">
        <f t="shared" si="23"/>
        <v>M</v>
      </c>
      <c r="C497" s="585" t="str" cm="1">
        <f t="array" ref="C497">IF(B497="","",_xlfn.IFS(B497="A","📦 Appro. généraux",B497="H","🛡️ Hygiène &amp; Sécurité",B497="B","🏗️ Bâtiments &amp; Travaux",B497="J","🏗️ Bâtiments &amp; Travaux",B497="R","⚙️ Mécanique &amp; Atelier",B497="N","🧪 Chimie &amp; Biologie",B497="G","🧪 Chimie &amp; Biologie",B497="C","📣 Communication &amp; Culture",B497="D","✈️ Déplacements &amp; Logist.",B497="F","✈️ Déplacements &amp; Logist.",B497="E","📋 Études, Conseils &amp; RH",B497="I","💻 Informatique &amp; Audio.",B497="M","🔬 Instruments scient.",B497="O","🔬 Instruments scient.",B497="P","🔬 Instruments scient.",B497="S","🔬 Instruments scient.",B497="T","🔬 Instruments scient.",B497="U","🔬 Instruments scient.",B497="V","🔬 Instruments scient.",B497="W","🔬 Instruments scient.",B497="K","🐁 Expérimentation",B497="Q","🐁 Expérimentation",B497="L","🏥 Santé &amp; Médical",TRUE,"❓ Inconnu"))</f>
        <v>🔬 Instruments scient.</v>
      </c>
      <c r="D497" s="54" t="s">
        <v>777</v>
      </c>
      <c r="E497" s="54" t="s">
        <v>393</v>
      </c>
      <c r="F497" s="54" t="s">
        <v>1060</v>
      </c>
      <c r="G497" s="54" t="s">
        <v>393</v>
      </c>
      <c r="H497" s="54" t="s">
        <v>1060</v>
      </c>
      <c r="I497" s="54" t="s">
        <v>798</v>
      </c>
      <c r="J497" s="54" t="s">
        <v>853</v>
      </c>
      <c r="K497" s="54" t="s">
        <v>853</v>
      </c>
      <c r="L497" s="128">
        <v>44908</v>
      </c>
      <c r="M497" s="128">
        <v>46368</v>
      </c>
      <c r="N497" s="54">
        <v>4600004242</v>
      </c>
      <c r="O497" s="54">
        <v>484934.26</v>
      </c>
      <c r="P497" s="54" t="s">
        <v>801</v>
      </c>
      <c r="Q497" s="54">
        <v>6821</v>
      </c>
      <c r="R497" s="54" t="s">
        <v>2163</v>
      </c>
      <c r="S497" s="54" t="s">
        <v>1071</v>
      </c>
      <c r="T497" s="54" t="s">
        <v>54</v>
      </c>
      <c r="U497" s="170" t="s">
        <v>1892</v>
      </c>
      <c r="V497" s="54" t="s">
        <v>1103</v>
      </c>
      <c r="W497" s="54" t="s">
        <v>490</v>
      </c>
      <c r="X497" s="129" t="s">
        <v>671</v>
      </c>
    </row>
    <row r="498" spans="1:24" ht="18" customHeight="1" x14ac:dyDescent="0.35">
      <c r="A498" t="str">
        <f t="shared" ca="1" si="24"/>
        <v>Marché en cours</v>
      </c>
      <c r="B498" s="584" t="str">
        <f t="shared" si="23"/>
        <v>S</v>
      </c>
      <c r="C498" s="585" t="str" cm="1">
        <f t="array" ref="C498">IF(B498="","",_xlfn.IFS(B498="A","📦 Appro. généraux",B498="H","🛡️ Hygiène &amp; Sécurité",B498="B","🏗️ Bâtiments &amp; Travaux",B498="J","🏗️ Bâtiments &amp; Travaux",B498="R","⚙️ Mécanique &amp; Atelier",B498="N","🧪 Chimie &amp; Biologie",B498="G","🧪 Chimie &amp; Biologie",B498="C","📣 Communication &amp; Culture",B498="D","✈️ Déplacements &amp; Logist.",B498="F","✈️ Déplacements &amp; Logist.",B498="E","📋 Études, Conseils &amp; RH",B498="I","💻 Informatique &amp; Audio.",B498="M","🔬 Instruments scient.",B498="O","🔬 Instruments scient.",B498="P","🔬 Instruments scient.",B498="S","🔬 Instruments scient.",B498="T","🔬 Instruments scient.",B498="U","🔬 Instruments scient.",B498="V","🔬 Instruments scient.",B498="W","🔬 Instruments scient.",B498="K","🐁 Expérimentation",B498="Q","🐁 Expérimentation",B498="L","🏥 Santé &amp; Médical",TRUE,"❓ Inconnu"))</f>
        <v>🔬 Instruments scient.</v>
      </c>
      <c r="D498" s="54" t="s">
        <v>777</v>
      </c>
      <c r="E498" s="54" t="s">
        <v>479</v>
      </c>
      <c r="F498" s="54" t="s">
        <v>1756</v>
      </c>
      <c r="G498" s="54" t="s">
        <v>479</v>
      </c>
      <c r="H498" s="54" t="s">
        <v>1756</v>
      </c>
      <c r="I498" s="54" t="s">
        <v>1102</v>
      </c>
      <c r="J498" s="54" t="s">
        <v>855</v>
      </c>
      <c r="K498" s="54" t="s">
        <v>858</v>
      </c>
      <c r="L498" s="128">
        <v>45093</v>
      </c>
      <c r="M498" s="128">
        <v>46919</v>
      </c>
      <c r="N498" s="54">
        <v>4600004252</v>
      </c>
      <c r="O498" s="54">
        <v>42996.91</v>
      </c>
      <c r="P498" s="54" t="s">
        <v>801</v>
      </c>
      <c r="Q498" s="54">
        <v>1288</v>
      </c>
      <c r="R498" s="54" t="s">
        <v>2164</v>
      </c>
      <c r="S498" s="54" t="s">
        <v>765</v>
      </c>
      <c r="T498" s="54" t="s">
        <v>54</v>
      </c>
      <c r="U498" s="169" t="s">
        <v>765</v>
      </c>
      <c r="V498" s="54" t="s">
        <v>1103</v>
      </c>
      <c r="W498" s="54" t="s">
        <v>491</v>
      </c>
      <c r="X498" s="129" t="s">
        <v>672</v>
      </c>
    </row>
    <row r="499" spans="1:24" ht="18" customHeight="1" x14ac:dyDescent="0.35">
      <c r="A499" t="str">
        <f t="shared" ca="1" si="24"/>
        <v>Marché terminé</v>
      </c>
      <c r="B499" s="584" t="str">
        <f t="shared" si="23"/>
        <v>P</v>
      </c>
      <c r="C499" s="585" t="str" cm="1">
        <f t="array" ref="C499">IF(B499="","",_xlfn.IFS(B499="A","📦 Appro. généraux",B499="H","🛡️ Hygiène &amp; Sécurité",B499="B","🏗️ Bâtiments &amp; Travaux",B499="J","🏗️ Bâtiments &amp; Travaux",B499="R","⚙️ Mécanique &amp; Atelier",B499="N","🧪 Chimie &amp; Biologie",B499="G","🧪 Chimie &amp; Biologie",B499="C","📣 Communication &amp; Culture",B499="D","✈️ Déplacements &amp; Logist.",B499="F","✈️ Déplacements &amp; Logist.",B499="E","📋 Études, Conseils &amp; RH",B499="I","💻 Informatique &amp; Audio.",B499="M","🔬 Instruments scient.",B499="O","🔬 Instruments scient.",B499="P","🔬 Instruments scient.",B499="S","🔬 Instruments scient.",B499="T","🔬 Instruments scient.",B499="U","🔬 Instruments scient.",B499="V","🔬 Instruments scient.",B499="W","🔬 Instruments scient.",B499="K","🐁 Expérimentation",B499="Q","🐁 Expérimentation",B499="L","🏥 Santé &amp; Médical",TRUE,"❓ Inconnu"))</f>
        <v>🔬 Instruments scient.</v>
      </c>
      <c r="D499" s="54" t="s">
        <v>777</v>
      </c>
      <c r="E499" s="54" t="s">
        <v>480</v>
      </c>
      <c r="F499" s="54" t="s">
        <v>1061</v>
      </c>
      <c r="G499" s="54" t="s">
        <v>480</v>
      </c>
      <c r="H499" s="54" t="s">
        <v>1061</v>
      </c>
      <c r="I499" s="54" t="s">
        <v>1102</v>
      </c>
      <c r="J499" s="54" t="s">
        <v>855</v>
      </c>
      <c r="K499" s="54" t="s">
        <v>858</v>
      </c>
      <c r="L499" s="128">
        <v>45111</v>
      </c>
      <c r="M499" s="128">
        <v>45476</v>
      </c>
      <c r="N499" s="54">
        <v>4600004253</v>
      </c>
      <c r="O499" s="54">
        <v>75606</v>
      </c>
      <c r="P499" s="54" t="s">
        <v>801</v>
      </c>
      <c r="Q499" s="54">
        <v>17786</v>
      </c>
      <c r="R499" s="54" t="s">
        <v>2165</v>
      </c>
      <c r="S499" s="54" t="s">
        <v>765</v>
      </c>
      <c r="T499" s="54" t="s">
        <v>54</v>
      </c>
      <c r="U499" s="170" t="s">
        <v>1858</v>
      </c>
      <c r="V499" s="54" t="s">
        <v>1103</v>
      </c>
      <c r="W499" s="54" t="s">
        <v>492</v>
      </c>
      <c r="X499" s="129" t="s">
        <v>673</v>
      </c>
    </row>
    <row r="500" spans="1:24" ht="18" customHeight="1" x14ac:dyDescent="0.35">
      <c r="A500" t="str">
        <f t="shared" ca="1" si="24"/>
        <v>Marché en cours</v>
      </c>
      <c r="B500" s="584" t="str">
        <f t="shared" si="23"/>
        <v>P</v>
      </c>
      <c r="C500" s="585" t="str" cm="1">
        <f t="array" ref="C500">IF(B500="","",_xlfn.IFS(B500="A","📦 Appro. généraux",B500="H","🛡️ Hygiène &amp; Sécurité",B500="B","🏗️ Bâtiments &amp; Travaux",B500="J","🏗️ Bâtiments &amp; Travaux",B500="R","⚙️ Mécanique &amp; Atelier",B500="N","🧪 Chimie &amp; Biologie",B500="G","🧪 Chimie &amp; Biologie",B500="C","📣 Communication &amp; Culture",B500="D","✈️ Déplacements &amp; Logist.",B500="F","✈️ Déplacements &amp; Logist.",B500="E","📋 Études, Conseils &amp; RH",B500="I","💻 Informatique &amp; Audio.",B500="M","🔬 Instruments scient.",B500="O","🔬 Instruments scient.",B500="P","🔬 Instruments scient.",B500="S","🔬 Instruments scient.",B500="T","🔬 Instruments scient.",B500="U","🔬 Instruments scient.",B500="V","🔬 Instruments scient.",B500="W","🔬 Instruments scient.",B500="K","🐁 Expérimentation",B500="Q","🐁 Expérimentation",B500="L","🏥 Santé &amp; Médical",TRUE,"❓ Inconnu"))</f>
        <v>🔬 Instruments scient.</v>
      </c>
      <c r="D500" s="54" t="s">
        <v>777</v>
      </c>
      <c r="E500" s="54" t="s">
        <v>481</v>
      </c>
      <c r="F500" s="54" t="s">
        <v>965</v>
      </c>
      <c r="G500" s="54" t="s">
        <v>481</v>
      </c>
      <c r="H500" s="54" t="s">
        <v>965</v>
      </c>
      <c r="I500" s="54" t="s">
        <v>895</v>
      </c>
      <c r="J500" s="54" t="s">
        <v>855</v>
      </c>
      <c r="K500" s="54" t="s">
        <v>858</v>
      </c>
      <c r="L500" s="128">
        <v>45490</v>
      </c>
      <c r="M500" s="128">
        <v>46554</v>
      </c>
      <c r="N500" s="54">
        <v>4600004345</v>
      </c>
      <c r="O500" s="54">
        <v>44501</v>
      </c>
      <c r="P500" s="54" t="s">
        <v>801</v>
      </c>
      <c r="Q500" s="54">
        <v>19044</v>
      </c>
      <c r="R500" s="54" t="s">
        <v>2166</v>
      </c>
      <c r="S500" s="54" t="s">
        <v>763</v>
      </c>
      <c r="T500" s="54" t="s">
        <v>332</v>
      </c>
      <c r="U500" s="169" t="s">
        <v>1910</v>
      </c>
      <c r="V500" s="54" t="s">
        <v>1103</v>
      </c>
      <c r="W500" s="54" t="s">
        <v>485</v>
      </c>
      <c r="X500" s="129" t="s">
        <v>667</v>
      </c>
    </row>
    <row r="501" spans="1:24" ht="18" customHeight="1" x14ac:dyDescent="0.35">
      <c r="A501" t="str">
        <f t="shared" ca="1" si="24"/>
        <v>Marché terminé</v>
      </c>
      <c r="B501" s="584" t="str">
        <f t="shared" si="23"/>
        <v>S</v>
      </c>
      <c r="C501" s="585" t="str" cm="1">
        <f t="array" ref="C501">IF(B501="","",_xlfn.IFS(B501="A","📦 Appro. généraux",B501="H","🛡️ Hygiène &amp; Sécurité",B501="B","🏗️ Bâtiments &amp; Travaux",B501="J","🏗️ Bâtiments &amp; Travaux",B501="R","⚙️ Mécanique &amp; Atelier",B501="N","🧪 Chimie &amp; Biologie",B501="G","🧪 Chimie &amp; Biologie",B501="C","📣 Communication &amp; Culture",B501="D","✈️ Déplacements &amp; Logist.",B501="F","✈️ Déplacements &amp; Logist.",B501="E","📋 Études, Conseils &amp; RH",B501="I","💻 Informatique &amp; Audio.",B501="M","🔬 Instruments scient.",B501="O","🔬 Instruments scient.",B501="P","🔬 Instruments scient.",B501="S","🔬 Instruments scient.",B501="T","🔬 Instruments scient.",B501="U","🔬 Instruments scient.",B501="V","🔬 Instruments scient.",B501="W","🔬 Instruments scient.",B501="K","🐁 Expérimentation",B501="Q","🐁 Expérimentation",B501="L","🏥 Santé &amp; Médical",TRUE,"❓ Inconnu"))</f>
        <v>🔬 Instruments scient.</v>
      </c>
      <c r="D501" s="54" t="s">
        <v>777</v>
      </c>
      <c r="E501" s="54" t="s">
        <v>482</v>
      </c>
      <c r="F501" s="54" t="s">
        <v>966</v>
      </c>
      <c r="G501" s="54" t="s">
        <v>482</v>
      </c>
      <c r="H501" s="54" t="s">
        <v>966</v>
      </c>
      <c r="I501" s="54" t="s">
        <v>797</v>
      </c>
      <c r="J501" s="54" t="s">
        <v>855</v>
      </c>
      <c r="K501" s="54" t="s">
        <v>858</v>
      </c>
      <c r="L501" s="128">
        <v>45548</v>
      </c>
      <c r="M501" s="128">
        <v>46277</v>
      </c>
      <c r="N501" s="54">
        <v>4600004357</v>
      </c>
      <c r="O501" s="54">
        <v>270000</v>
      </c>
      <c r="P501" s="54" t="s">
        <v>801</v>
      </c>
      <c r="Q501" s="54">
        <v>1217</v>
      </c>
      <c r="R501" s="54" t="s">
        <v>2167</v>
      </c>
      <c r="S501" s="54" t="s">
        <v>764</v>
      </c>
      <c r="T501" s="54" t="s">
        <v>54</v>
      </c>
      <c r="U501" s="169" t="s">
        <v>1911</v>
      </c>
      <c r="V501" s="54" t="s">
        <v>1103</v>
      </c>
      <c r="W501" s="54" t="s">
        <v>494</v>
      </c>
      <c r="X501" s="129" t="s">
        <v>675</v>
      </c>
    </row>
    <row r="502" spans="1:24" ht="18" customHeight="1" x14ac:dyDescent="0.35">
      <c r="A502" t="str">
        <f t="shared" ca="1" si="24"/>
        <v>Marché en cours</v>
      </c>
      <c r="B502" s="584" t="str">
        <f t="shared" si="23"/>
        <v>T</v>
      </c>
      <c r="C502" s="585" t="str" cm="1">
        <f t="array" ref="C502">IF(B502="","",_xlfn.IFS(B502="A","📦 Appro. généraux",B502="H","🛡️ Hygiène &amp; Sécurité",B502="B","🏗️ Bâtiments &amp; Travaux",B502="J","🏗️ Bâtiments &amp; Travaux",B502="R","⚙️ Mécanique &amp; Atelier",B502="N","🧪 Chimie &amp; Biologie",B502="G","🧪 Chimie &amp; Biologie",B502="C","📣 Communication &amp; Culture",B502="D","✈️ Déplacements &amp; Logist.",B502="F","✈️ Déplacements &amp; Logist.",B502="E","📋 Études, Conseils &amp; RH",B502="I","💻 Informatique &amp; Audio.",B502="M","🔬 Instruments scient.",B502="O","🔬 Instruments scient.",B502="P","🔬 Instruments scient.",B502="S","🔬 Instruments scient.",B502="T","🔬 Instruments scient.",B502="U","🔬 Instruments scient.",B502="V","🔬 Instruments scient.",B502="W","🔬 Instruments scient.",B502="K","🐁 Expérimentation",B502="Q","🐁 Expérimentation",B502="L","🏥 Santé &amp; Médical",TRUE,"❓ Inconnu"))</f>
        <v>🔬 Instruments scient.</v>
      </c>
      <c r="D502" s="54" t="s">
        <v>777</v>
      </c>
      <c r="E502" s="54" t="s">
        <v>398</v>
      </c>
      <c r="F502" s="54" t="s">
        <v>928</v>
      </c>
      <c r="G502" s="54" t="s">
        <v>398</v>
      </c>
      <c r="H502" s="54" t="s">
        <v>945</v>
      </c>
      <c r="I502" s="54" t="s">
        <v>955</v>
      </c>
      <c r="J502" s="54" t="s">
        <v>957</v>
      </c>
      <c r="K502" s="54" t="s">
        <v>896</v>
      </c>
      <c r="L502" s="128">
        <v>45407</v>
      </c>
      <c r="M502" s="128">
        <v>46869</v>
      </c>
      <c r="N502" s="54">
        <v>4600004398</v>
      </c>
      <c r="O502" s="54">
        <v>300000</v>
      </c>
      <c r="P502" s="54" t="s">
        <v>897</v>
      </c>
      <c r="Q502" s="54">
        <v>10202</v>
      </c>
      <c r="R502" s="54" t="s">
        <v>2116</v>
      </c>
      <c r="S502" s="54" t="s">
        <v>1092</v>
      </c>
      <c r="T502" s="54" t="s">
        <v>54</v>
      </c>
      <c r="U502" s="169" t="s">
        <v>2266</v>
      </c>
      <c r="V502" s="54" t="s">
        <v>1103</v>
      </c>
      <c r="W502" s="54" t="s">
        <v>484</v>
      </c>
      <c r="X502" s="129" t="s">
        <v>666</v>
      </c>
    </row>
    <row r="503" spans="1:24" ht="18" customHeight="1" x14ac:dyDescent="0.35">
      <c r="A503" t="str">
        <f t="shared" ca="1" si="24"/>
        <v>Marché terminé</v>
      </c>
      <c r="B503" s="584" t="str">
        <f t="shared" si="23"/>
        <v>S</v>
      </c>
      <c r="C503" s="585" t="str" cm="1">
        <f t="array" ref="C503">IF(B503="","",_xlfn.IFS(B503="A","📦 Appro. généraux",B503="H","🛡️ Hygiène &amp; Sécurité",B503="B","🏗️ Bâtiments &amp; Travaux",B503="J","🏗️ Bâtiments &amp; Travaux",B503="R","⚙️ Mécanique &amp; Atelier",B503="N","🧪 Chimie &amp; Biologie",B503="G","🧪 Chimie &amp; Biologie",B503="C","📣 Communication &amp; Culture",B503="D","✈️ Déplacements &amp; Logist.",B503="F","✈️ Déplacements &amp; Logist.",B503="E","📋 Études, Conseils &amp; RH",B503="I","💻 Informatique &amp; Audio.",B503="M","🔬 Instruments scient.",B503="O","🔬 Instruments scient.",B503="P","🔬 Instruments scient.",B503="S","🔬 Instruments scient.",B503="T","🔬 Instruments scient.",B503="U","🔬 Instruments scient.",B503="V","🔬 Instruments scient.",B503="W","🔬 Instruments scient.",B503="K","🐁 Expérimentation",B503="Q","🐁 Expérimentation",B503="L","🏥 Santé &amp; Médical",TRUE,"❓ Inconnu"))</f>
        <v>🔬 Instruments scient.</v>
      </c>
      <c r="D503" s="54" t="s">
        <v>777</v>
      </c>
      <c r="E503" s="54" t="s">
        <v>393</v>
      </c>
      <c r="F503" s="54" t="s">
        <v>967</v>
      </c>
      <c r="G503" s="54" t="s">
        <v>393</v>
      </c>
      <c r="H503" s="54" t="s">
        <v>967</v>
      </c>
      <c r="I503" s="54" t="s">
        <v>853</v>
      </c>
      <c r="J503" s="54" t="s">
        <v>853</v>
      </c>
      <c r="K503" s="54" t="s">
        <v>858</v>
      </c>
      <c r="L503" s="128">
        <v>45638</v>
      </c>
      <c r="M503" s="128">
        <v>45972</v>
      </c>
      <c r="N503" s="54">
        <v>4600004403</v>
      </c>
      <c r="O503" s="54">
        <v>59000</v>
      </c>
      <c r="P503" s="54" t="s">
        <v>801</v>
      </c>
      <c r="Q503" s="54">
        <v>135</v>
      </c>
      <c r="R503" s="54" t="s">
        <v>2168</v>
      </c>
      <c r="S503" s="54" t="s">
        <v>1112</v>
      </c>
      <c r="T503" s="54" t="s">
        <v>54</v>
      </c>
      <c r="U503" s="170" t="s">
        <v>1890</v>
      </c>
      <c r="V503" s="54" t="s">
        <v>1103</v>
      </c>
      <c r="W503" s="54" t="s">
        <v>495</v>
      </c>
      <c r="X503" s="129" t="s">
        <v>676</v>
      </c>
    </row>
    <row r="504" spans="1:24" ht="18" customHeight="1" x14ac:dyDescent="0.35">
      <c r="A504" t="str">
        <f t="shared" ca="1" si="24"/>
        <v>Marché en cours</v>
      </c>
      <c r="B504" s="586" t="str">
        <f t="shared" si="23"/>
        <v>H</v>
      </c>
      <c r="C504" s="587" t="str" cm="1">
        <f t="array" ref="C504">IF(B504="","",_xlfn.IFS(B504="A","📦 Appro. généraux",B504="H","🛡️ Hygiène &amp; Sécurité",B504="B","🏗️ Bâtiments &amp; Travaux",B504="J","🏗️ Bâtiments &amp; Travaux",B504="R","⚙️ Mécanique &amp; Atelier",B504="N","🧪 Chimie &amp; Biologie",B504="G","🧪 Chimie &amp; Biologie",B504="C","📣 Communication &amp; Culture",B504="D","✈️ Déplacements &amp; Logist.",B504="F","✈️ Déplacements &amp; Logist.",B504="E","📋 Études, Conseils &amp; RH",B504="I","💻 Informatique &amp; Audio.",B504="M","🔬 Instruments scient.",B504="O","🔬 Instruments scient.",B504="P","🔬 Instruments scient.",B504="S","🔬 Instruments scient.",B504="T","🔬 Instruments scient.",B504="U","🔬 Instruments scient.",B504="V","🔬 Instruments scient.",B504="W","🔬 Instruments scient.",B504="K","🐁 Expérimentation",B504="Q","🐁 Expérimentation",B504="L","🏥 Santé &amp; Médical",TRUE,"❓ Inconnu"))</f>
        <v>🛡️ Hygiène &amp; Sécurité</v>
      </c>
      <c r="D504" s="43" t="s">
        <v>777</v>
      </c>
      <c r="E504" s="43" t="s">
        <v>43</v>
      </c>
      <c r="F504" s="43" t="s">
        <v>990</v>
      </c>
      <c r="G504" s="43" t="s">
        <v>43</v>
      </c>
      <c r="H504" s="43" t="s">
        <v>990</v>
      </c>
      <c r="I504" s="43" t="s">
        <v>798</v>
      </c>
      <c r="J504" s="43" t="s">
        <v>2175</v>
      </c>
      <c r="K504" s="43" t="s">
        <v>2175</v>
      </c>
      <c r="L504" s="125">
        <v>44631</v>
      </c>
      <c r="M504" s="125">
        <v>47574</v>
      </c>
      <c r="N504" s="43">
        <v>4600004205</v>
      </c>
      <c r="O504" s="43">
        <v>8620000</v>
      </c>
      <c r="P504" s="43" t="s">
        <v>801</v>
      </c>
      <c r="Q504" s="43">
        <v>1588</v>
      </c>
      <c r="R504" s="43" t="s">
        <v>1927</v>
      </c>
      <c r="S504" s="43" t="s">
        <v>1067</v>
      </c>
      <c r="T504" s="43" t="s">
        <v>54</v>
      </c>
      <c r="U504" s="170" t="s">
        <v>2255</v>
      </c>
      <c r="V504" s="43" t="s">
        <v>1103</v>
      </c>
      <c r="W504" s="43" t="s">
        <v>471</v>
      </c>
      <c r="X504" s="126" t="s">
        <v>662</v>
      </c>
    </row>
    <row r="505" spans="1:24" s="56" customFormat="1" ht="18" customHeight="1" x14ac:dyDescent="0.35">
      <c r="A505" t="str">
        <f ca="1">IF(M505&lt;TODAY(),"Marché terminé","Marché en cours")</f>
        <v>Marché en cours</v>
      </c>
      <c r="B505" s="588" t="str">
        <f t="shared" si="23"/>
        <v>H</v>
      </c>
      <c r="C505" s="588" t="str" cm="1">
        <f t="array" ref="C505">IF(B505="","",_xlfn.IFS(B505="A","📦 Appro. généraux",B505="H","🛡️ Hygiène &amp; Sécurité",B505="B","🏗️ Bâtiments &amp; Travaux",B505="J","🏗️ Bâtiments &amp; Travaux",B505="R","⚙️ Mécanique &amp; Atelier",B505="N","🧪 Chimie &amp; Biologie",B505="G","🧪 Chimie &amp; Biologie",B505="C","📣 Communication &amp; Culture",B505="D","✈️ Déplacements &amp; Logist.",B505="F","✈️ Déplacements &amp; Logist.",B505="E","📋 Études, Conseils &amp; RH",B505="I","💻 Informatique &amp; Audio.",B505="M","🔬 Instruments scient.",B505="O","🔬 Instruments scient.",B505="P","🔬 Instruments scient.",B505="S","🔬 Instruments scient.",B505="T","🔬 Instruments scient.",B505="U","🔬 Instruments scient.",B505="V","🔬 Instruments scient.",B505="W","🔬 Instruments scient.",B505="K","🐁 Expérimentation",B505="Q","🐁 Expérimentation",B505="L","🏥 Santé &amp; Médical",TRUE,"❓ Inconnu"))</f>
        <v>🛡️ Hygiène &amp; Sécurité</v>
      </c>
      <c r="D505" s="43" t="s">
        <v>777</v>
      </c>
      <c r="E505" s="43" t="s">
        <v>122</v>
      </c>
      <c r="F505" s="43" t="s">
        <v>997</v>
      </c>
      <c r="G505" s="43" t="s">
        <v>122</v>
      </c>
      <c r="H505" s="43" t="s">
        <v>997</v>
      </c>
      <c r="I505" s="43" t="s">
        <v>1095</v>
      </c>
      <c r="J505" s="43" t="s">
        <v>2175</v>
      </c>
      <c r="K505" s="43" t="s">
        <v>2175</v>
      </c>
      <c r="L505" s="125">
        <v>44991</v>
      </c>
      <c r="M505" s="125">
        <v>46451</v>
      </c>
      <c r="N505" s="43">
        <v>4600004223</v>
      </c>
      <c r="O505" s="43">
        <v>480000</v>
      </c>
      <c r="P505" s="43" t="s">
        <v>801</v>
      </c>
      <c r="Q505" s="43">
        <v>17441</v>
      </c>
      <c r="R505" s="43" t="s">
        <v>2006</v>
      </c>
      <c r="S505" s="43" t="s">
        <v>765</v>
      </c>
      <c r="T505" s="43" t="s">
        <v>54</v>
      </c>
      <c r="U505" s="170" t="s">
        <v>1853</v>
      </c>
      <c r="V505" s="43" t="s">
        <v>1103</v>
      </c>
      <c r="W505" s="43" t="s">
        <v>472</v>
      </c>
      <c r="X505" s="126" t="s">
        <v>663</v>
      </c>
    </row>
    <row r="506" spans="1:24" ht="18" customHeight="1" x14ac:dyDescent="0.35">
      <c r="A506" t="str">
        <f t="shared" ca="1" si="24"/>
        <v>Marché terminé</v>
      </c>
      <c r="B506" s="586" t="str">
        <f t="shared" si="23"/>
        <v>H</v>
      </c>
      <c r="C506" s="587" t="str" cm="1">
        <f t="array" ref="C506">IF(B506="","",_xlfn.IFS(B506="A","📦 Appro. généraux",B506="H","🛡️ Hygiène &amp; Sécurité",B506="B","🏗️ Bâtiments &amp; Travaux",B506="J","🏗️ Bâtiments &amp; Travaux",B506="R","⚙️ Mécanique &amp; Atelier",B506="N","🧪 Chimie &amp; Biologie",B506="G","🧪 Chimie &amp; Biologie",B506="C","📣 Communication &amp; Culture",B506="D","✈️ Déplacements &amp; Logist.",B506="F","✈️ Déplacements &amp; Logist.",B506="E","📋 Études, Conseils &amp; RH",B506="I","💻 Informatique &amp; Audio.",B506="M","🔬 Instruments scient.",B506="O","🔬 Instruments scient.",B506="P","🔬 Instruments scient.",B506="S","🔬 Instruments scient.",B506="T","🔬 Instruments scient.",B506="U","🔬 Instruments scient.",B506="V","🔬 Instruments scient.",B506="W","🔬 Instruments scient.",B506="K","🐁 Expérimentation",B506="Q","🐁 Expérimentation",B506="L","🏥 Santé &amp; Médical",TRUE,"❓ Inconnu"))</f>
        <v>🛡️ Hygiène &amp; Sécurité</v>
      </c>
      <c r="D506" s="43" t="s">
        <v>777</v>
      </c>
      <c r="E506" s="43" t="s">
        <v>474</v>
      </c>
      <c r="F506" s="43" t="s">
        <v>962</v>
      </c>
      <c r="G506" s="43" t="s">
        <v>474</v>
      </c>
      <c r="H506" s="43" t="s">
        <v>963</v>
      </c>
      <c r="I506" s="43" t="s">
        <v>964</v>
      </c>
      <c r="J506" s="43" t="s">
        <v>957</v>
      </c>
      <c r="K506" s="43" t="s">
        <v>896</v>
      </c>
      <c r="L506" s="125">
        <v>45009</v>
      </c>
      <c r="M506" s="125">
        <v>46104</v>
      </c>
      <c r="N506" s="43">
        <v>4600004230</v>
      </c>
      <c r="O506" s="43">
        <v>150000</v>
      </c>
      <c r="P506" s="43" t="s">
        <v>801</v>
      </c>
      <c r="Q506" s="43">
        <v>1123</v>
      </c>
      <c r="R506" s="43" t="s">
        <v>2159</v>
      </c>
      <c r="S506" s="43" t="s">
        <v>1093</v>
      </c>
      <c r="T506" s="43" t="s">
        <v>54</v>
      </c>
      <c r="U506" s="169" t="s">
        <v>1909</v>
      </c>
      <c r="V506" s="43" t="s">
        <v>1103</v>
      </c>
      <c r="W506" s="43" t="s">
        <v>473</v>
      </c>
      <c r="X506" s="126" t="s">
        <v>664</v>
      </c>
    </row>
    <row r="507" spans="1:24" ht="24" customHeight="1" x14ac:dyDescent="0.35">
      <c r="A507" t="str">
        <f t="shared" ca="1" si="24"/>
        <v>Marché en cours</v>
      </c>
      <c r="B507" s="589" t="str">
        <f t="shared" si="23"/>
        <v>N</v>
      </c>
      <c r="C507" s="590" t="str" cm="1">
        <f t="array" ref="C507">IF(B507="","",_xlfn.IFS(B507="A","📦 Appro. généraux",B507="H","🛡️ Hygiène &amp; Sécurité",B507="B","🏗️ Bâtiments &amp; Travaux",B507="J","🏗️ Bâtiments &amp; Travaux",B507="R","⚙️ Mécanique &amp; Atelier",B507="N","🧪 Chimie &amp; Biologie",B507="G","🧪 Chimie &amp; Biologie",B507="C","📣 Communication &amp; Culture",B507="D","✈️ Déplacements &amp; Logist.",B507="F","✈️ Déplacements &amp; Logist.",B507="E","📋 Études, Conseils &amp; RH",B507="I","💻 Informatique &amp; Audio.",B507="M","🔬 Instruments scient.",B507="O","🔬 Instruments scient.",B507="P","🔬 Instruments scient.",B507="S","🔬 Instruments scient.",B507="T","🔬 Instruments scient.",B507="U","🔬 Instruments scient.",B507="V","🔬 Instruments scient.",B507="W","🔬 Instruments scient.",B507="K","🐁 Expérimentation",B507="Q","🐁 Expérimentation",B507="L","🏥 Santé &amp; Médical",TRUE,"❓ Inconnu"))</f>
        <v>🧪 Chimie &amp; Biologie</v>
      </c>
      <c r="D507" s="49" t="s">
        <v>777</v>
      </c>
      <c r="E507" s="49" t="s">
        <v>43</v>
      </c>
      <c r="F507" s="49" t="s">
        <v>990</v>
      </c>
      <c r="G507" s="49" t="s">
        <v>43</v>
      </c>
      <c r="H507" s="49" t="s">
        <v>990</v>
      </c>
      <c r="I507" s="49" t="s">
        <v>798</v>
      </c>
      <c r="J507" s="49" t="s">
        <v>2175</v>
      </c>
      <c r="K507" s="49" t="s">
        <v>2175</v>
      </c>
      <c r="L507" s="112">
        <v>44631</v>
      </c>
      <c r="M507" s="112">
        <v>47574</v>
      </c>
      <c r="N507" s="49">
        <v>4600004205</v>
      </c>
      <c r="O507" s="49">
        <v>8620000</v>
      </c>
      <c r="P507" s="49" t="s">
        <v>801</v>
      </c>
      <c r="Q507" s="49">
        <v>1588</v>
      </c>
      <c r="R507" s="49" t="s">
        <v>1927</v>
      </c>
      <c r="S507" s="49" t="s">
        <v>1067</v>
      </c>
      <c r="T507" s="49" t="s">
        <v>54</v>
      </c>
      <c r="U507" s="170" t="s">
        <v>2255</v>
      </c>
      <c r="V507" s="49" t="s">
        <v>1103</v>
      </c>
      <c r="W507" s="49" t="s">
        <v>249</v>
      </c>
      <c r="X507" s="113" t="s">
        <v>579</v>
      </c>
    </row>
    <row r="508" spans="1:24" ht="18" customHeight="1" x14ac:dyDescent="0.35">
      <c r="A508" t="str">
        <f t="shared" ca="1" si="24"/>
        <v>Marché terminé</v>
      </c>
      <c r="B508" s="589" t="str">
        <f t="shared" si="23"/>
        <v>N</v>
      </c>
      <c r="C508" s="590" t="str" cm="1">
        <f t="array" ref="C508">IF(B508="","",_xlfn.IFS(B508="A","📦 Appro. généraux",B508="H","🛡️ Hygiène &amp; Sécurité",B508="B","🏗️ Bâtiments &amp; Travaux",B508="J","🏗️ Bâtiments &amp; Travaux",B508="R","⚙️ Mécanique &amp; Atelier",B508="N","🧪 Chimie &amp; Biologie",B508="G","🧪 Chimie &amp; Biologie",B508="C","📣 Communication &amp; Culture",B508="D","✈️ Déplacements &amp; Logist.",B508="F","✈️ Déplacements &amp; Logist.",B508="E","📋 Études, Conseils &amp; RH",B508="I","💻 Informatique &amp; Audio.",B508="M","🔬 Instruments scient.",B508="O","🔬 Instruments scient.",B508="P","🔬 Instruments scient.",B508="S","🔬 Instruments scient.",B508="T","🔬 Instruments scient.",B508="U","🔬 Instruments scient.",B508="V","🔬 Instruments scient.",B508="W","🔬 Instruments scient.",B508="K","🐁 Expérimentation",B508="Q","🐁 Expérimentation",B508="L","🏥 Santé &amp; Médical",TRUE,"❓ Inconnu"))</f>
        <v>🧪 Chimie &amp; Biologie</v>
      </c>
      <c r="D508" s="49" t="s">
        <v>777</v>
      </c>
      <c r="E508" s="49" t="s">
        <v>243</v>
      </c>
      <c r="F508" s="49" t="s">
        <v>1812</v>
      </c>
      <c r="G508" s="49" t="s">
        <v>243</v>
      </c>
      <c r="H508" s="49" t="s">
        <v>1812</v>
      </c>
      <c r="I508" s="49" t="s">
        <v>1102</v>
      </c>
      <c r="J508" s="49" t="s">
        <v>855</v>
      </c>
      <c r="K508" s="49" t="s">
        <v>2175</v>
      </c>
      <c r="L508" s="112">
        <v>45037</v>
      </c>
      <c r="M508" s="112">
        <v>46132</v>
      </c>
      <c r="N508" s="49">
        <v>4600004240</v>
      </c>
      <c r="O508" s="49">
        <v>62190</v>
      </c>
      <c r="P508" s="49" t="s">
        <v>801</v>
      </c>
      <c r="Q508" s="49">
        <v>17284</v>
      </c>
      <c r="R508" s="49" t="s">
        <v>2051</v>
      </c>
      <c r="S508" s="49" t="s">
        <v>765</v>
      </c>
      <c r="T508" s="49" t="s">
        <v>247</v>
      </c>
      <c r="U508" s="186" t="s">
        <v>2553</v>
      </c>
      <c r="V508" s="49" t="s">
        <v>1103</v>
      </c>
      <c r="W508" s="49" t="s">
        <v>250</v>
      </c>
      <c r="X508" s="113" t="s">
        <v>580</v>
      </c>
    </row>
    <row r="509" spans="1:24" ht="18" customHeight="1" x14ac:dyDescent="0.35">
      <c r="A509" t="str">
        <f t="shared" ca="1" si="24"/>
        <v>Marché terminé</v>
      </c>
      <c r="B509" s="589" t="str">
        <f t="shared" si="23"/>
        <v>N</v>
      </c>
      <c r="C509" s="590" t="str" cm="1">
        <f t="array" ref="C509">IF(B509="","",_xlfn.IFS(B509="A","📦 Appro. généraux",B509="H","🛡️ Hygiène &amp; Sécurité",B509="B","🏗️ Bâtiments &amp; Travaux",B509="J","🏗️ Bâtiments &amp; Travaux",B509="R","⚙️ Mécanique &amp; Atelier",B509="N","🧪 Chimie &amp; Biologie",B509="G","🧪 Chimie &amp; Biologie",B509="C","📣 Communication &amp; Culture",B509="D","✈️ Déplacements &amp; Logist.",B509="F","✈️ Déplacements &amp; Logist.",B509="E","📋 Études, Conseils &amp; RH",B509="I","💻 Informatique &amp; Audio.",B509="M","🔬 Instruments scient.",B509="O","🔬 Instruments scient.",B509="P","🔬 Instruments scient.",B509="S","🔬 Instruments scient.",B509="T","🔬 Instruments scient.",B509="U","🔬 Instruments scient.",B509="V","🔬 Instruments scient.",B509="W","🔬 Instruments scient.",B509="K","🐁 Expérimentation",B509="Q","🐁 Expérimentation",B509="L","🏥 Santé &amp; Médical",TRUE,"❓ Inconnu"))</f>
        <v>🧪 Chimie &amp; Biologie</v>
      </c>
      <c r="D509" s="49" t="s">
        <v>806</v>
      </c>
      <c r="E509" s="49" t="s">
        <v>244</v>
      </c>
      <c r="F509" s="49" t="s">
        <v>881</v>
      </c>
      <c r="G509" s="49" t="s">
        <v>244</v>
      </c>
      <c r="H509" s="49" t="s">
        <v>881</v>
      </c>
      <c r="I509" s="49" t="s">
        <v>883</v>
      </c>
      <c r="J509" s="49" t="s">
        <v>853</v>
      </c>
      <c r="K509" s="49" t="s">
        <v>858</v>
      </c>
      <c r="L509" s="112">
        <v>45184</v>
      </c>
      <c r="M509" s="112">
        <v>45291</v>
      </c>
      <c r="N509" s="49">
        <v>4600004264</v>
      </c>
      <c r="O509" s="49">
        <v>395000</v>
      </c>
      <c r="P509" s="49" t="s">
        <v>801</v>
      </c>
      <c r="Q509" s="49">
        <v>328</v>
      </c>
      <c r="R509" s="49" t="s">
        <v>2052</v>
      </c>
      <c r="S509" s="49" t="s">
        <v>737</v>
      </c>
      <c r="T509" s="49" t="s">
        <v>54</v>
      </c>
      <c r="U509" s="170" t="s">
        <v>2231</v>
      </c>
      <c r="V509" s="49" t="s">
        <v>868</v>
      </c>
      <c r="W509" s="49" t="s">
        <v>251</v>
      </c>
      <c r="X509" s="113" t="s">
        <v>581</v>
      </c>
    </row>
    <row r="510" spans="1:24" ht="18" customHeight="1" x14ac:dyDescent="0.35">
      <c r="A510" t="str">
        <f t="shared" ca="1" si="24"/>
        <v>Marché en cours</v>
      </c>
      <c r="B510" s="589" t="str">
        <f t="shared" si="23"/>
        <v>N</v>
      </c>
      <c r="C510" s="590" t="str" cm="1">
        <f t="array" ref="C510">IF(B510="","",_xlfn.IFS(B510="A","📦 Appro. généraux",B510="H","🛡️ Hygiène &amp; Sécurité",B510="B","🏗️ Bâtiments &amp; Travaux",B510="J","🏗️ Bâtiments &amp; Travaux",B510="R","⚙️ Mécanique &amp; Atelier",B510="N","🧪 Chimie &amp; Biologie",B510="G","🧪 Chimie &amp; Biologie",B510="C","📣 Communication &amp; Culture",B510="D","✈️ Déplacements &amp; Logist.",B510="F","✈️ Déplacements &amp; Logist.",B510="E","📋 Études, Conseils &amp; RH",B510="I","💻 Informatique &amp; Audio.",B510="M","🔬 Instruments scient.",B510="O","🔬 Instruments scient.",B510="P","🔬 Instruments scient.",B510="S","🔬 Instruments scient.",B510="T","🔬 Instruments scient.",B510="U","🔬 Instruments scient.",B510="V","🔬 Instruments scient.",B510="W","🔬 Instruments scient.",B510="K","🐁 Expérimentation",B510="Q","🐁 Expérimentation",B510="L","🏥 Santé &amp; Médical",TRUE,"❓ Inconnu"))</f>
        <v>🧪 Chimie &amp; Biologie</v>
      </c>
      <c r="D510" s="49" t="s">
        <v>777</v>
      </c>
      <c r="E510" s="49" t="s">
        <v>245</v>
      </c>
      <c r="F510" s="49" t="s">
        <v>1811</v>
      </c>
      <c r="G510" s="49" t="s">
        <v>245</v>
      </c>
      <c r="H510" s="49" t="s">
        <v>1811</v>
      </c>
      <c r="I510" s="49" t="s">
        <v>1102</v>
      </c>
      <c r="J510" s="49" t="s">
        <v>855</v>
      </c>
      <c r="K510" s="49" t="s">
        <v>2175</v>
      </c>
      <c r="L510" s="112">
        <v>45414</v>
      </c>
      <c r="M510" s="112">
        <v>46752</v>
      </c>
      <c r="N510" s="49">
        <v>4600004333</v>
      </c>
      <c r="O510" s="49">
        <v>17288</v>
      </c>
      <c r="P510" s="49" t="s">
        <v>801</v>
      </c>
      <c r="Q510" s="49">
        <v>16551</v>
      </c>
      <c r="R510" s="49" t="s">
        <v>2053</v>
      </c>
      <c r="S510" s="49" t="s">
        <v>765</v>
      </c>
      <c r="T510" s="49" t="s">
        <v>54</v>
      </c>
      <c r="U510" s="171" t="s">
        <v>2232</v>
      </c>
      <c r="V510" s="49" t="s">
        <v>1103</v>
      </c>
      <c r="W510" s="49" t="s">
        <v>252</v>
      </c>
      <c r="X510" s="113" t="s">
        <v>582</v>
      </c>
    </row>
    <row r="511" spans="1:24" ht="18" customHeight="1" x14ac:dyDescent="0.35">
      <c r="A511" t="str">
        <f ca="1">IF(M511&lt;TODAY(),"Marché terminé","Marché en cours")</f>
        <v>Marché en cours</v>
      </c>
      <c r="B511" s="589" t="str">
        <f>LEFT(W511,1)</f>
        <v>N</v>
      </c>
      <c r="C511" s="590" t="str" cm="1">
        <f t="array" ref="C511">IF(B511="","",_xlfn.IFS(B511="A","📦 Appro. généraux",B511="H","🛡️ Hygiène &amp; Sécurité",B511="B","🏗️ Bâtiments &amp; Travaux",B511="J","🏗️ Bâtiments &amp; Travaux",B511="R","⚙️ Mécanique &amp; Atelier",B511="N","🧪 Chimie &amp; Biologie",B511="G","🧪 Chimie &amp; Biologie",B511="C","📣 Communication &amp; Culture",B511="D","✈️ Déplacements &amp; Logist.",B511="F","✈️ Déplacements &amp; Logist.",B511="E","📋 Études, Conseils &amp; RH",B511="I","💻 Informatique &amp; Audio.",B511="M","🔬 Instruments scient.",B511="O","🔬 Instruments scient.",B511="P","🔬 Instruments scient.",B511="S","🔬 Instruments scient.",B511="T","🔬 Instruments scient.",B511="U","🔬 Instruments scient.",B511="V","🔬 Instruments scient.",B511="W","🔬 Instruments scient.",B511="K","🐁 Expérimentation",B511="Q","🐁 Expérimentation",B511="L","🏥 Santé &amp; Médical",TRUE,"❓ Inconnu"))</f>
        <v>🧪 Chimie &amp; Biologie</v>
      </c>
      <c r="D511" s="49" t="s">
        <v>806</v>
      </c>
      <c r="E511" s="49" t="s">
        <v>246</v>
      </c>
      <c r="F511" s="49" t="s">
        <v>882</v>
      </c>
      <c r="G511" s="49" t="s">
        <v>246</v>
      </c>
      <c r="H511" s="49" t="s">
        <v>882</v>
      </c>
      <c r="I511" s="49" t="s">
        <v>852</v>
      </c>
      <c r="J511" s="49" t="s">
        <v>798</v>
      </c>
      <c r="K511" s="49" t="s">
        <v>799</v>
      </c>
      <c r="L511" s="112">
        <v>45589</v>
      </c>
      <c r="M511" s="112">
        <v>46368</v>
      </c>
      <c r="N511" s="49">
        <v>4600004405</v>
      </c>
      <c r="O511" s="49">
        <v>300000</v>
      </c>
      <c r="P511" s="49" t="s">
        <v>801</v>
      </c>
      <c r="Q511" s="49">
        <v>15671</v>
      </c>
      <c r="R511" s="49" t="s">
        <v>2054</v>
      </c>
      <c r="S511" s="49" t="s">
        <v>738</v>
      </c>
      <c r="T511" s="49" t="s">
        <v>248</v>
      </c>
      <c r="U511" s="169" t="s">
        <v>1893</v>
      </c>
      <c r="V511" s="49" t="s">
        <v>1103</v>
      </c>
      <c r="W511" s="49" t="s">
        <v>253</v>
      </c>
      <c r="X511" s="113" t="s">
        <v>583</v>
      </c>
    </row>
    <row r="512" spans="1:24" ht="18" customHeight="1" x14ac:dyDescent="0.35">
      <c r="A512" t="str">
        <f t="shared" ca="1" si="24"/>
        <v>Marché en cours</v>
      </c>
      <c r="B512" s="589" t="str">
        <f t="shared" si="23"/>
        <v>G</v>
      </c>
      <c r="C512" s="590" t="str" cm="1">
        <f t="array" ref="C512">IF(B512="","",_xlfn.IFS(B512="A","📦 Appro. généraux",B512="H","🛡️ Hygiène &amp; Sécurité",B512="B","🏗️ Bâtiments &amp; Travaux",B512="J","🏗️ Bâtiments &amp; Travaux",B512="R","⚙️ Mécanique &amp; Atelier",B512="N","🧪 Chimie &amp; Biologie",B512="G","🧪 Chimie &amp; Biologie",B512="C","📣 Communication &amp; Culture",B512="D","✈️ Déplacements &amp; Logist.",B512="F","✈️ Déplacements &amp; Logist.",B512="E","📋 Études, Conseils &amp; RH",B512="I","💻 Informatique &amp; Audio.",B512="M","🔬 Instruments scient.",B512="O","🔬 Instruments scient.",B512="P","🔬 Instruments scient.",B512="S","🔬 Instruments scient.",B512="T","🔬 Instruments scient.",B512="U","🔬 Instruments scient.",B512="V","🔬 Instruments scient.",B512="W","🔬 Instruments scient.",B512="K","🐁 Expérimentation",B512="Q","🐁 Expérimentation",B512="L","🏥 Santé &amp; Médical",TRUE,"❓ Inconnu"))</f>
        <v>🧪 Chimie &amp; Biologie</v>
      </c>
      <c r="D512" s="54" t="s">
        <v>777</v>
      </c>
      <c r="E512" s="161" t="s">
        <v>146</v>
      </c>
      <c r="F512" s="161" t="s">
        <v>1771</v>
      </c>
      <c r="G512" s="161" t="s">
        <v>146</v>
      </c>
      <c r="H512" s="161" t="s">
        <v>1771</v>
      </c>
      <c r="I512" s="161" t="s">
        <v>1095</v>
      </c>
      <c r="J512" s="161" t="s">
        <v>2175</v>
      </c>
      <c r="K512" s="161" t="s">
        <v>2175</v>
      </c>
      <c r="L512" s="164">
        <v>45481</v>
      </c>
      <c r="M512" s="164">
        <v>46912</v>
      </c>
      <c r="N512" s="161">
        <v>4600004342</v>
      </c>
      <c r="O512" s="161">
        <v>112000</v>
      </c>
      <c r="P512" s="161" t="s">
        <v>800</v>
      </c>
      <c r="Q512" s="161">
        <v>18176</v>
      </c>
      <c r="R512" s="161" t="s">
        <v>2015</v>
      </c>
      <c r="S512" s="165" t="s">
        <v>1772</v>
      </c>
      <c r="T512" s="161" t="s">
        <v>54</v>
      </c>
      <c r="U512" s="190" t="s">
        <v>2526</v>
      </c>
      <c r="V512" s="161" t="s">
        <v>1103</v>
      </c>
      <c r="W512" s="161" t="s">
        <v>493</v>
      </c>
      <c r="X512" s="167" t="s">
        <v>674</v>
      </c>
    </row>
    <row r="513" spans="1:24" s="6" customFormat="1" ht="25.5" customHeight="1" x14ac:dyDescent="0.35">
      <c r="A513" t="str">
        <f t="shared" ref="A513" ca="1" si="25">IF(M513="","",IF(M513&lt;TODAY(),"Marché terminé","Marché en cours"))</f>
        <v>Marché en cours</v>
      </c>
      <c r="B513" s="591" t="s">
        <v>1718</v>
      </c>
      <c r="C513" s="591" t="str" cm="1">
        <f t="array" ref="C513">IF(B513="","",_xlfn.IFS(B513="A","📦 Appro. généraux",B513="H","🛡️ Hygiène &amp; Sécurité",B513="B","🏗️ Bâtiments &amp; Travaux",B513="J","🏗️ Bâtiments &amp; Travaux",B513="R","⚙️ Mécanique &amp; Atelier",B513="N","🧪 Chimie &amp; Biologie",B513="G","🧪 Chimie &amp; Biologie",B513="C","📣 Communication &amp; Culture",B513="D","✈️ Déplacements &amp; Logist.",B513="F","✈️ Déplacements &amp; Logist.",B513="E","📋 Études, Conseils &amp; RH",B513="I","💻 Informatique &amp; Audio.",B513="M","🔬 Instruments scient.",B513="O","🔬 Instruments scient.",B513="P","🔬 Instruments scient.",B513="S","🔬 Instruments scient.",B513="T","🔬 Instruments scient.",B513="U","🔬 Instruments scient.",B513="V","🔬 Instruments scient.",B513="W","🔬 Instruments scient.",B513="K","🐁 Expérimentation",B513="Q","🐁 Expérimentation",B513="L","🏥 Santé &amp; Médical",TRUE,"❓ Inconnu"))</f>
        <v>🏗️ Bâtiments &amp; Travaux</v>
      </c>
      <c r="D513" s="594" t="s">
        <v>777</v>
      </c>
      <c r="E513" s="595" t="s">
        <v>1761</v>
      </c>
      <c r="F513" s="595" t="s">
        <v>2567</v>
      </c>
      <c r="G513" s="595" t="s">
        <v>1761</v>
      </c>
      <c r="H513" s="595" t="s">
        <v>1762</v>
      </c>
      <c r="I513" s="595" t="s">
        <v>1763</v>
      </c>
      <c r="J513" s="595" t="s">
        <v>798</v>
      </c>
      <c r="K513" s="595" t="s">
        <v>799</v>
      </c>
      <c r="L513" s="595" t="s">
        <v>1764</v>
      </c>
      <c r="M513" s="595" t="s">
        <v>1765</v>
      </c>
      <c r="N513" s="595" t="s">
        <v>1766</v>
      </c>
      <c r="O513" s="595" t="s">
        <v>1767</v>
      </c>
      <c r="P513" s="595" t="s">
        <v>800</v>
      </c>
      <c r="Q513" s="595" t="s">
        <v>1299</v>
      </c>
      <c r="R513" s="595" t="s">
        <v>2174</v>
      </c>
      <c r="S513" s="595" t="s">
        <v>1768</v>
      </c>
      <c r="T513" s="595" t="s">
        <v>54</v>
      </c>
      <c r="U513" s="596" t="s">
        <v>2534</v>
      </c>
      <c r="V513" s="595" t="s">
        <v>1769</v>
      </c>
      <c r="W513" s="595" t="s">
        <v>178</v>
      </c>
      <c r="X513" s="595" t="s">
        <v>1770</v>
      </c>
    </row>
    <row r="514" spans="1:24" s="56" customFormat="1" ht="18" customHeight="1" x14ac:dyDescent="0.35">
      <c r="A514" s="713" t="str">
        <f ca="1">IF(M514&lt;TODAY(),"Marché terminé","Marché en cours")</f>
        <v>Marché en cours</v>
      </c>
      <c r="B514" s="715" t="str">
        <f t="shared" ref="B514:B519" si="26">LEFT(W514,1)</f>
        <v>B</v>
      </c>
      <c r="C514" s="715" t="str" cm="1">
        <f t="array" ref="C514">IF(B514="","",_xlfn.IFS(B514="A","📦 Appro. généraux",B514="H","🛡️ Hygiène &amp; Sécurité",B514="B","🏗️ Bâtiments &amp; Travaux",B514="J","🏗️ Bâtiments &amp; Travaux",B514="R","⚙️ Mécanique &amp; Atelier",B514="N","🧪 Chimie &amp; Biologie",B514="G","🧪 Chimie &amp; Biologie",B514="C","📣 Communication &amp; Culture",B514="D","✈️ Déplacements &amp; Logist.",B514="F","✈️ Déplacements &amp; Logist.",B514="E","📋 Études, Conseils &amp; RH",B514="I","💻 Informatique &amp; Audio.",B514="M","🔬 Instruments scient.",B514="O","🔬 Instruments scient.",B514="P","🔬 Instruments scient.",B514="S","🔬 Instruments scient.",B514="T","🔬 Instruments scient.",B514="U","🔬 Instruments scient.",B514="V","🔬 Instruments scient.",B514="W","🔬 Instruments scient.",B514="K","🐁 Expérimentation",B514="Q","🐁 Expérimentation",B514="L","🏥 Santé &amp; Médical",TRUE,"❓ Inconnu"))</f>
        <v>🏗️ Bâtiments &amp; Travaux</v>
      </c>
      <c r="D514" s="716" t="s">
        <v>806</v>
      </c>
      <c r="E514" s="716" t="s">
        <v>2570</v>
      </c>
      <c r="F514" s="716" t="s">
        <v>2571</v>
      </c>
      <c r="G514" s="716">
        <v>1</v>
      </c>
      <c r="H514" s="716" t="s">
        <v>2572</v>
      </c>
      <c r="I514" s="716" t="s">
        <v>797</v>
      </c>
      <c r="J514" s="716" t="s">
        <v>798</v>
      </c>
      <c r="K514" s="716" t="s">
        <v>799</v>
      </c>
      <c r="L514" s="714" t="s">
        <v>2651</v>
      </c>
      <c r="M514" s="714" t="s">
        <v>2653</v>
      </c>
      <c r="N514" s="716" t="s">
        <v>2656</v>
      </c>
      <c r="O514" s="717">
        <v>1000000</v>
      </c>
      <c r="P514" s="716" t="s">
        <v>800</v>
      </c>
      <c r="Q514" s="716" t="s">
        <v>2665</v>
      </c>
      <c r="R514" s="716" t="s">
        <v>2667</v>
      </c>
      <c r="S514" s="747" t="s">
        <v>2663</v>
      </c>
      <c r="T514" s="716" t="s">
        <v>54</v>
      </c>
      <c r="U514" s="747" t="s">
        <v>2662</v>
      </c>
      <c r="V514" s="716" t="s">
        <v>2573</v>
      </c>
      <c r="W514" s="716" t="s">
        <v>177</v>
      </c>
      <c r="X514" s="716" t="s">
        <v>540</v>
      </c>
    </row>
    <row r="515" spans="1:24" s="56" customFormat="1" ht="18" customHeight="1" x14ac:dyDescent="0.35">
      <c r="A515" s="713" t="str">
        <f t="shared" ref="A515:A529" ca="1" si="27">IF(M515&lt;TODAY(),"Marché terminé","Marché en cours")</f>
        <v>Marché en cours</v>
      </c>
      <c r="B515" s="715" t="str">
        <f t="shared" si="26"/>
        <v>B</v>
      </c>
      <c r="C515" s="715" t="str" cm="1">
        <f t="array" ref="C515">IF(B515="","",_xlfn.IFS(B515="A","📦 Appro. généraux",B515="H","🛡️ Hygiène &amp; Sécurité",B515="B","🏗️ Bâtiments &amp; Travaux",B515="J","🏗️ Bâtiments &amp; Travaux",B515="R","⚙️ Mécanique &amp; Atelier",B515="N","🧪 Chimie &amp; Biologie",B515="G","🧪 Chimie &amp; Biologie",B515="C","📣 Communication &amp; Culture",B515="D","✈️ Déplacements &amp; Logist.",B515="F","✈️ Déplacements &amp; Logist.",B515="E","📋 Études, Conseils &amp; RH",B515="I","💻 Informatique &amp; Audio.",B515="M","🔬 Instruments scient.",B515="O","🔬 Instruments scient.",B515="P","🔬 Instruments scient.",B515="S","🔬 Instruments scient.",B515="T","🔬 Instruments scient.",B515="U","🔬 Instruments scient.",B515="V","🔬 Instruments scient.",B515="W","🔬 Instruments scient.",B515="K","🐁 Expérimentation",B515="Q","🐁 Expérimentation",B515="L","🏥 Santé &amp; Médical",TRUE,"❓ Inconnu"))</f>
        <v>🏗️ Bâtiments &amp; Travaux</v>
      </c>
      <c r="D515" s="716" t="s">
        <v>806</v>
      </c>
      <c r="E515" s="716" t="s">
        <v>2570</v>
      </c>
      <c r="F515" s="716" t="s">
        <v>2571</v>
      </c>
      <c r="G515" s="716">
        <v>2</v>
      </c>
      <c r="H515" s="716" t="s">
        <v>2574</v>
      </c>
      <c r="I515" s="716" t="s">
        <v>797</v>
      </c>
      <c r="J515" s="716" t="s">
        <v>798</v>
      </c>
      <c r="K515" s="716" t="s">
        <v>799</v>
      </c>
      <c r="L515" s="714" t="s">
        <v>2652</v>
      </c>
      <c r="M515" s="714" t="s">
        <v>2654</v>
      </c>
      <c r="N515" s="716" t="s">
        <v>2657</v>
      </c>
      <c r="O515" s="717">
        <v>1200000</v>
      </c>
      <c r="P515" s="716" t="s">
        <v>800</v>
      </c>
      <c r="Q515" s="716" t="s">
        <v>2665</v>
      </c>
      <c r="R515" s="716" t="s">
        <v>2667</v>
      </c>
      <c r="S515" s="747" t="s">
        <v>2663</v>
      </c>
      <c r="T515" s="716" t="s">
        <v>54</v>
      </c>
      <c r="U515" s="747" t="s">
        <v>2662</v>
      </c>
      <c r="V515" s="716" t="s">
        <v>2573</v>
      </c>
      <c r="W515" s="716" t="s">
        <v>2575</v>
      </c>
      <c r="X515" s="716" t="s">
        <v>2576</v>
      </c>
    </row>
    <row r="516" spans="1:24" s="56" customFormat="1" ht="18" customHeight="1" x14ac:dyDescent="0.35">
      <c r="A516" s="713" t="str">
        <f t="shared" ca="1" si="27"/>
        <v>Marché en cours</v>
      </c>
      <c r="B516" s="715" t="str">
        <f t="shared" si="26"/>
        <v>B</v>
      </c>
      <c r="C516" s="715" t="str" cm="1">
        <f t="array" ref="C516">IF(B516="","",_xlfn.IFS(B516="A","📦 Appro. généraux",B516="H","🛡️ Hygiène &amp; Sécurité",B516="B","🏗️ Bâtiments &amp; Travaux",B516="J","🏗️ Bâtiments &amp; Travaux",B516="R","⚙️ Mécanique &amp; Atelier",B516="N","🧪 Chimie &amp; Biologie",B516="G","🧪 Chimie &amp; Biologie",B516="C","📣 Communication &amp; Culture",B516="D","✈️ Déplacements &amp; Logist.",B516="F","✈️ Déplacements &amp; Logist.",B516="E","📋 Études, Conseils &amp; RH",B516="I","💻 Informatique &amp; Audio.",B516="M","🔬 Instruments scient.",B516="O","🔬 Instruments scient.",B516="P","🔬 Instruments scient.",B516="S","🔬 Instruments scient.",B516="T","🔬 Instruments scient.",B516="U","🔬 Instruments scient.",B516="V","🔬 Instruments scient.",B516="W","🔬 Instruments scient.",B516="K","🐁 Expérimentation",B516="Q","🐁 Expérimentation",B516="L","🏥 Santé &amp; Médical",TRUE,"❓ Inconnu"))</f>
        <v>🏗️ Bâtiments &amp; Travaux</v>
      </c>
      <c r="D516" s="716" t="s">
        <v>806</v>
      </c>
      <c r="E516" s="716" t="s">
        <v>2570</v>
      </c>
      <c r="F516" s="716" t="s">
        <v>2571</v>
      </c>
      <c r="G516" s="716">
        <v>3</v>
      </c>
      <c r="H516" s="716" t="s">
        <v>2577</v>
      </c>
      <c r="I516" s="716" t="s">
        <v>797</v>
      </c>
      <c r="J516" s="716" t="s">
        <v>798</v>
      </c>
      <c r="K516" s="716" t="s">
        <v>799</v>
      </c>
      <c r="L516" s="714" t="s">
        <v>2655</v>
      </c>
      <c r="M516" s="714" t="s">
        <v>2654</v>
      </c>
      <c r="N516" s="716" t="s">
        <v>2658</v>
      </c>
      <c r="O516" s="717">
        <v>1200000</v>
      </c>
      <c r="P516" s="716" t="s">
        <v>800</v>
      </c>
      <c r="Q516" s="716" t="s">
        <v>2665</v>
      </c>
      <c r="R516" s="716" t="s">
        <v>2667</v>
      </c>
      <c r="S516" s="747" t="s">
        <v>2663</v>
      </c>
      <c r="T516" s="716" t="s">
        <v>54</v>
      </c>
      <c r="U516" s="747" t="s">
        <v>2662</v>
      </c>
      <c r="V516" s="716" t="s">
        <v>2573</v>
      </c>
      <c r="W516" s="716" t="s">
        <v>177</v>
      </c>
      <c r="X516" s="716" t="s">
        <v>540</v>
      </c>
    </row>
    <row r="517" spans="1:24" s="56" customFormat="1" ht="18" customHeight="1" x14ac:dyDescent="0.35">
      <c r="A517" s="713" t="str">
        <f t="shared" ca="1" si="27"/>
        <v>Marché en cours</v>
      </c>
      <c r="B517" s="715" t="str">
        <f t="shared" si="26"/>
        <v>B</v>
      </c>
      <c r="C517" s="715" t="str" cm="1">
        <f t="array" ref="C517">IF(B517="","",_xlfn.IFS(B517="A","📦 Appro. généraux",B517="H","🛡️ Hygiène &amp; Sécurité",B517="B","🏗️ Bâtiments &amp; Travaux",B517="J","🏗️ Bâtiments &amp; Travaux",B517="R","⚙️ Mécanique &amp; Atelier",B517="N","🧪 Chimie &amp; Biologie",B517="G","🧪 Chimie &amp; Biologie",B517="C","📣 Communication &amp; Culture",B517="D","✈️ Déplacements &amp; Logist.",B517="F","✈️ Déplacements &amp; Logist.",B517="E","📋 Études, Conseils &amp; RH",B517="I","💻 Informatique &amp; Audio.",B517="M","🔬 Instruments scient.",B517="O","🔬 Instruments scient.",B517="P","🔬 Instruments scient.",B517="S","🔬 Instruments scient.",B517="T","🔬 Instruments scient.",B517="U","🔬 Instruments scient.",B517="V","🔬 Instruments scient.",B517="W","🔬 Instruments scient.",B517="K","🐁 Expérimentation",B517="Q","🐁 Expérimentation",B517="L","🏥 Santé &amp; Médical",TRUE,"❓ Inconnu"))</f>
        <v>🏗️ Bâtiments &amp; Travaux</v>
      </c>
      <c r="D517" s="716" t="s">
        <v>806</v>
      </c>
      <c r="E517" s="716" t="s">
        <v>2570</v>
      </c>
      <c r="F517" s="716" t="s">
        <v>2571</v>
      </c>
      <c r="G517" s="716">
        <v>4</v>
      </c>
      <c r="H517" s="716" t="s">
        <v>2578</v>
      </c>
      <c r="I517" s="716" t="s">
        <v>797</v>
      </c>
      <c r="J517" s="716" t="s">
        <v>798</v>
      </c>
      <c r="K517" s="716" t="s">
        <v>799</v>
      </c>
      <c r="L517" s="714" t="s">
        <v>2652</v>
      </c>
      <c r="M517" s="714" t="s">
        <v>2654</v>
      </c>
      <c r="N517" s="716" t="s">
        <v>2659</v>
      </c>
      <c r="O517" s="717">
        <v>480000</v>
      </c>
      <c r="P517" s="716" t="s">
        <v>800</v>
      </c>
      <c r="Q517" s="716" t="s">
        <v>2665</v>
      </c>
      <c r="R517" s="716" t="s">
        <v>2667</v>
      </c>
      <c r="S517" s="747" t="s">
        <v>2663</v>
      </c>
      <c r="T517" s="716" t="s">
        <v>54</v>
      </c>
      <c r="U517" s="747" t="s">
        <v>2662</v>
      </c>
      <c r="V517" s="716" t="s">
        <v>2573</v>
      </c>
      <c r="W517" s="716" t="s">
        <v>177</v>
      </c>
      <c r="X517" s="716" t="s">
        <v>540</v>
      </c>
    </row>
    <row r="518" spans="1:24" s="56" customFormat="1" ht="18" customHeight="1" x14ac:dyDescent="0.35">
      <c r="A518" s="713" t="str">
        <f t="shared" ca="1" si="27"/>
        <v>Marché en cours</v>
      </c>
      <c r="B518" s="715" t="str">
        <f t="shared" si="26"/>
        <v>B</v>
      </c>
      <c r="C518" s="715" t="str" cm="1">
        <f t="array" ref="C518">IF(B518="","",_xlfn.IFS(B518="A","📦 Appro. généraux",B518="H","🛡️ Hygiène &amp; Sécurité",B518="B","🏗️ Bâtiments &amp; Travaux",B518="J","🏗️ Bâtiments &amp; Travaux",B518="R","⚙️ Mécanique &amp; Atelier",B518="N","🧪 Chimie &amp; Biologie",B518="G","🧪 Chimie &amp; Biologie",B518="C","📣 Communication &amp; Culture",B518="D","✈️ Déplacements &amp; Logist.",B518="F","✈️ Déplacements &amp; Logist.",B518="E","📋 Études, Conseils &amp; RH",B518="I","💻 Informatique &amp; Audio.",B518="M","🔬 Instruments scient.",B518="O","🔬 Instruments scient.",B518="P","🔬 Instruments scient.",B518="S","🔬 Instruments scient.",B518="T","🔬 Instruments scient.",B518="U","🔬 Instruments scient.",B518="V","🔬 Instruments scient.",B518="W","🔬 Instruments scient.",B518="K","🐁 Expérimentation",B518="Q","🐁 Expérimentation",B518="L","🏥 Santé &amp; Médical",TRUE,"❓ Inconnu"))</f>
        <v>🏗️ Bâtiments &amp; Travaux</v>
      </c>
      <c r="D518" s="716" t="s">
        <v>806</v>
      </c>
      <c r="E518" s="716" t="s">
        <v>2570</v>
      </c>
      <c r="F518" s="716" t="s">
        <v>2571</v>
      </c>
      <c r="G518" s="716">
        <v>5</v>
      </c>
      <c r="H518" s="716" t="s">
        <v>2579</v>
      </c>
      <c r="I518" s="716" t="s">
        <v>797</v>
      </c>
      <c r="J518" s="716" t="s">
        <v>798</v>
      </c>
      <c r="K518" s="716" t="s">
        <v>799</v>
      </c>
      <c r="L518" s="714" t="s">
        <v>2652</v>
      </c>
      <c r="M518" s="714" t="s">
        <v>2654</v>
      </c>
      <c r="N518" s="716" t="s">
        <v>2660</v>
      </c>
      <c r="O518" s="717">
        <v>800000</v>
      </c>
      <c r="P518" s="716" t="s">
        <v>800</v>
      </c>
      <c r="Q518" s="716" t="s">
        <v>2666</v>
      </c>
      <c r="R518" s="716" t="s">
        <v>2645</v>
      </c>
      <c r="S518" s="747" t="s">
        <v>2664</v>
      </c>
      <c r="T518" s="716" t="s">
        <v>54</v>
      </c>
      <c r="U518" s="747" t="s">
        <v>2662</v>
      </c>
      <c r="V518" s="716" t="s">
        <v>2573</v>
      </c>
      <c r="W518" s="716" t="s">
        <v>177</v>
      </c>
      <c r="X518" s="716" t="s">
        <v>540</v>
      </c>
    </row>
    <row r="519" spans="1:24" s="56" customFormat="1" ht="18" customHeight="1" x14ac:dyDescent="0.35">
      <c r="A519" s="713" t="str">
        <f t="shared" ca="1" si="27"/>
        <v>Marché en cours</v>
      </c>
      <c r="B519" s="715" t="str">
        <f t="shared" si="26"/>
        <v>B</v>
      </c>
      <c r="C519" s="715" t="str" cm="1">
        <f t="array" ref="C519">IF(B519="","",_xlfn.IFS(B519="A","📦 Appro. généraux",B519="H","🛡️ Hygiène &amp; Sécurité",B519="B","🏗️ Bâtiments &amp; Travaux",B519="J","🏗️ Bâtiments &amp; Travaux",B519="R","⚙️ Mécanique &amp; Atelier",B519="N","🧪 Chimie &amp; Biologie",B519="G","🧪 Chimie &amp; Biologie",B519="C","📣 Communication &amp; Culture",B519="D","✈️ Déplacements &amp; Logist.",B519="F","✈️ Déplacements &amp; Logist.",B519="E","📋 Études, Conseils &amp; RH",B519="I","💻 Informatique &amp; Audio.",B519="M","🔬 Instruments scient.",B519="O","🔬 Instruments scient.",B519="P","🔬 Instruments scient.",B519="S","🔬 Instruments scient.",B519="T","🔬 Instruments scient.",B519="U","🔬 Instruments scient.",B519="V","🔬 Instruments scient.",B519="W","🔬 Instruments scient.",B519="K","🐁 Expérimentation",B519="Q","🐁 Expérimentation",B519="L","🏥 Santé &amp; Médical",TRUE,"❓ Inconnu"))</f>
        <v>🏗️ Bâtiments &amp; Travaux</v>
      </c>
      <c r="D519" s="716" t="s">
        <v>806</v>
      </c>
      <c r="E519" s="716" t="s">
        <v>2570</v>
      </c>
      <c r="F519" s="716" t="s">
        <v>2571</v>
      </c>
      <c r="G519" s="716">
        <v>6</v>
      </c>
      <c r="H519" s="716" t="s">
        <v>2580</v>
      </c>
      <c r="I519" s="716" t="s">
        <v>797</v>
      </c>
      <c r="J519" s="716" t="s">
        <v>798</v>
      </c>
      <c r="K519" s="716" t="s">
        <v>799</v>
      </c>
      <c r="L519" s="714" t="s">
        <v>2652</v>
      </c>
      <c r="M519" s="714" t="s">
        <v>2654</v>
      </c>
      <c r="N519" s="716" t="s">
        <v>2661</v>
      </c>
      <c r="O519" s="717">
        <v>2000000</v>
      </c>
      <c r="P519" s="716" t="s">
        <v>800</v>
      </c>
      <c r="Q519" s="716" t="s">
        <v>2665</v>
      </c>
      <c r="R519" s="716" t="s">
        <v>2667</v>
      </c>
      <c r="S519" s="747" t="s">
        <v>2663</v>
      </c>
      <c r="T519" s="716" t="s">
        <v>54</v>
      </c>
      <c r="U519" s="747" t="s">
        <v>2662</v>
      </c>
      <c r="V519" s="716" t="s">
        <v>2573</v>
      </c>
      <c r="W519" s="716" t="s">
        <v>177</v>
      </c>
      <c r="X519" s="716" t="s">
        <v>540</v>
      </c>
    </row>
    <row r="520" spans="1:24" s="56" customFormat="1" ht="18" customHeight="1" x14ac:dyDescent="0.35">
      <c r="A520" s="713" t="str">
        <f t="shared" ca="1" si="27"/>
        <v>Marché en cours</v>
      </c>
      <c r="B520" s="715" t="s">
        <v>1718</v>
      </c>
      <c r="C520" s="715" t="str" cm="1">
        <f t="array" ref="C520">IF(B520="","",_xlfn.IFS(B520="A","📦 Appro. généraux",B520="H","🛡️ Hygiène &amp; Sécurité",B520="B","🏗️ Bâtiments &amp; Travaux",B520="J","🏗️ Bâtiments &amp; Travaux",B520="R","⚙️ Mécanique &amp; Atelier",B520="N","🧪 Chimie &amp; Biologie",B520="G","🧪 Chimie &amp; Biologie",B520="C","📣 Communication &amp; Culture",B520="D","✈️ Déplacements &amp; Logist.",B520="F","✈️ Déplacements &amp; Logist.",B520="E","📋 Études, Conseils &amp; RH",B520="I","💻 Informatique &amp; Audio.",B520="M","🔬 Instruments scient.",B520="O","🔬 Instruments scient.",B520="P","🔬 Instruments scient.",B520="S","🔬 Instruments scient.",B520="T","🔬 Instruments scient.",B520="U","🔬 Instruments scient.",B520="V","🔬 Instruments scient.",B520="W","🔬 Instruments scient.",B520="K","🐁 Expérimentation",B520="Q","🐁 Expérimentation",B520="L","🏥 Santé &amp; Médical",TRUE,"❓ Inconnu"))</f>
        <v>🏗️ Bâtiments &amp; Travaux</v>
      </c>
      <c r="D520" s="716" t="s">
        <v>806</v>
      </c>
      <c r="E520" s="748" t="s">
        <v>2669</v>
      </c>
      <c r="F520" s="748"/>
      <c r="G520" s="748" t="s">
        <v>2670</v>
      </c>
      <c r="H520" s="716" t="s">
        <v>2677</v>
      </c>
      <c r="I520" s="748"/>
      <c r="J520" s="748"/>
      <c r="K520" s="748"/>
      <c r="L520" s="749" t="s">
        <v>2671</v>
      </c>
      <c r="M520" s="749" t="s">
        <v>2676</v>
      </c>
      <c r="N520" s="748" t="s">
        <v>2672</v>
      </c>
      <c r="O520" s="750" t="s">
        <v>2678</v>
      </c>
      <c r="P520" s="716" t="s">
        <v>800</v>
      </c>
      <c r="Q520" s="748" t="s">
        <v>2673</v>
      </c>
      <c r="R520" s="748" t="s">
        <v>2668</v>
      </c>
      <c r="S520" s="716" t="s">
        <v>2674</v>
      </c>
      <c r="T520" s="748" t="s">
        <v>54</v>
      </c>
      <c r="U520" s="753" t="s">
        <v>2722</v>
      </c>
      <c r="V520" s="716" t="s">
        <v>2573</v>
      </c>
      <c r="W520" s="752" t="s">
        <v>2675</v>
      </c>
      <c r="X520" s="752" t="s">
        <v>2677</v>
      </c>
    </row>
    <row r="521" spans="1:24" s="56" customFormat="1" ht="18" customHeight="1" x14ac:dyDescent="0.35">
      <c r="A521" s="713" t="str">
        <f t="shared" ca="1" si="27"/>
        <v>Marché en cours</v>
      </c>
      <c r="B521" s="715" t="s">
        <v>1718</v>
      </c>
      <c r="C521" s="715" t="str" cm="1">
        <f t="array" ref="C521">IF(B521="","",_xlfn.IFS(B521="A","📦 Appro. généraux",B521="H","🛡️ Hygiène &amp; Sécurité",B521="B","🏗️ Bâtiments &amp; Travaux",B521="J","🏗️ Bâtiments &amp; Travaux",B521="R","⚙️ Mécanique &amp; Atelier",B521="N","🧪 Chimie &amp; Biologie",B521="G","🧪 Chimie &amp; Biologie",B521="C","📣 Communication &amp; Culture",B521="D","✈️ Déplacements &amp; Logist.",B521="F","✈️ Déplacements &amp; Logist.",B521="E","📋 Études, Conseils &amp; RH",B521="I","💻 Informatique &amp; Audio.",B521="M","🔬 Instruments scient.",B521="O","🔬 Instruments scient.",B521="P","🔬 Instruments scient.",B521="S","🔬 Instruments scient.",B521="T","🔬 Instruments scient.",B521="U","🔬 Instruments scient.",B521="V","🔬 Instruments scient.",B521="W","🔬 Instruments scient.",B521="K","🐁 Expérimentation",B521="Q","🐁 Expérimentation",B521="L","🏥 Santé &amp; Médical",TRUE,"❓ Inconnu"))</f>
        <v>🏗️ Bâtiments &amp; Travaux</v>
      </c>
      <c r="D521" s="716" t="s">
        <v>806</v>
      </c>
      <c r="E521" s="748" t="s">
        <v>2679</v>
      </c>
      <c r="F521" s="748"/>
      <c r="G521" s="748" t="s">
        <v>2670</v>
      </c>
      <c r="H521" s="716" t="s">
        <v>2681</v>
      </c>
      <c r="I521" s="748"/>
      <c r="J521" s="748"/>
      <c r="K521" s="748"/>
      <c r="L521" s="749" t="s">
        <v>2682</v>
      </c>
      <c r="M521" s="749" t="s">
        <v>2683</v>
      </c>
      <c r="N521" s="748" t="s">
        <v>2684</v>
      </c>
      <c r="O521" s="750">
        <v>125000</v>
      </c>
      <c r="P521" s="716" t="s">
        <v>800</v>
      </c>
      <c r="Q521" s="748" t="s">
        <v>2685</v>
      </c>
      <c r="R521" s="748" t="s">
        <v>2687</v>
      </c>
      <c r="S521" s="716" t="s">
        <v>2689</v>
      </c>
      <c r="T521" s="748" t="s">
        <v>54</v>
      </c>
      <c r="U521" s="753" t="s">
        <v>2723</v>
      </c>
      <c r="V521" s="716" t="s">
        <v>2573</v>
      </c>
      <c r="W521" s="752" t="s">
        <v>2691</v>
      </c>
      <c r="X521" s="752" t="s">
        <v>2681</v>
      </c>
    </row>
    <row r="522" spans="1:24" s="56" customFormat="1" ht="18" customHeight="1" x14ac:dyDescent="0.35">
      <c r="A522" s="713" t="str">
        <f t="shared" ca="1" si="27"/>
        <v>Marché en cours</v>
      </c>
      <c r="B522" s="715" t="s">
        <v>1718</v>
      </c>
      <c r="C522" s="715" t="str" cm="1">
        <f t="array" ref="C522">IF(B522="","",_xlfn.IFS(B522="A","📦 Appro. généraux",B522="H","🛡️ Hygiène &amp; Sécurité",B522="B","🏗️ Bâtiments &amp; Travaux",B522="J","🏗️ Bâtiments &amp; Travaux",B522="R","⚙️ Mécanique &amp; Atelier",B522="N","🧪 Chimie &amp; Biologie",B522="G","🧪 Chimie &amp; Biologie",B522="C","📣 Communication &amp; Culture",B522="D","✈️ Déplacements &amp; Logist.",B522="F","✈️ Déplacements &amp; Logist.",B522="E","📋 Études, Conseils &amp; RH",B522="I","💻 Informatique &amp; Audio.",B522="M","🔬 Instruments scient.",B522="O","🔬 Instruments scient.",B522="P","🔬 Instruments scient.",B522="S","🔬 Instruments scient.",B522="T","🔬 Instruments scient.",B522="U","🔬 Instruments scient.",B522="V","🔬 Instruments scient.",B522="W","🔬 Instruments scient.",B522="K","🐁 Expérimentation",B522="Q","🐁 Expérimentation",B522="L","🏥 Santé &amp; Médical",TRUE,"❓ Inconnu"))</f>
        <v>🏗️ Bâtiments &amp; Travaux</v>
      </c>
      <c r="D522" s="716" t="s">
        <v>806</v>
      </c>
      <c r="E522" s="748" t="s">
        <v>2679</v>
      </c>
      <c r="F522" s="748"/>
      <c r="G522" s="748" t="s">
        <v>2680</v>
      </c>
      <c r="H522" s="716" t="s">
        <v>2681</v>
      </c>
      <c r="I522" s="748"/>
      <c r="J522" s="748"/>
      <c r="K522" s="748"/>
      <c r="L522" s="749" t="s">
        <v>2682</v>
      </c>
      <c r="M522" s="749" t="s">
        <v>2683</v>
      </c>
      <c r="N522" s="748" t="s">
        <v>2684</v>
      </c>
      <c r="O522" s="750">
        <v>125000</v>
      </c>
      <c r="P522" s="716" t="s">
        <v>800</v>
      </c>
      <c r="Q522" s="748" t="s">
        <v>2686</v>
      </c>
      <c r="R522" s="748" t="s">
        <v>2688</v>
      </c>
      <c r="S522" s="716" t="s">
        <v>2690</v>
      </c>
      <c r="T522" s="748" t="s">
        <v>54</v>
      </c>
      <c r="U522" s="753" t="s">
        <v>2723</v>
      </c>
      <c r="V522" s="716" t="s">
        <v>2573</v>
      </c>
      <c r="W522" s="752" t="s">
        <v>2691</v>
      </c>
      <c r="X522" s="752" t="s">
        <v>2681</v>
      </c>
    </row>
    <row r="523" spans="1:24" s="56" customFormat="1" ht="18" customHeight="1" x14ac:dyDescent="0.35">
      <c r="A523" s="713" t="str">
        <f t="shared" ca="1" si="27"/>
        <v>Marché en cours</v>
      </c>
      <c r="B523" s="715" t="s">
        <v>1721</v>
      </c>
      <c r="C523" s="715" t="str" cm="1">
        <f t="array" ref="C523">IF(B523="","",_xlfn.IFS(B523="A","📦 Appro. généraux",B523="H","🛡️ Hygiène &amp; Sécurité",B523="B","🏗️ Bâtiments &amp; Travaux",B523="J","🏗️ Bâtiments &amp; Travaux",B523="R","⚙️ Mécanique &amp; Atelier",B523="N","🧪 Chimie &amp; Biologie",B523="G","🧪 Chimie &amp; Biologie",B523="C","📣 Communication &amp; Culture",B523="D","✈️ Déplacements &amp; Logist.",B523="F","✈️ Déplacements &amp; Logist.",B523="E","📋 Études, Conseils &amp; RH",B523="I","💻 Informatique &amp; Audio.",B523="M","🔬 Instruments scient.",B523="O","🔬 Instruments scient.",B523="P","🔬 Instruments scient.",B523="S","🔬 Instruments scient.",B523="T","🔬 Instruments scient.",B523="U","🔬 Instruments scient.",B523="V","🔬 Instruments scient.",B523="W","🔬 Instruments scient.",B523="K","🐁 Expérimentation",B523="Q","🐁 Expérimentation",B523="L","🏥 Santé &amp; Médical",TRUE,"❓ Inconnu"))</f>
        <v>🧪 Chimie &amp; Biologie</v>
      </c>
      <c r="D523" s="748" t="s">
        <v>777</v>
      </c>
      <c r="E523" s="748" t="s">
        <v>2568</v>
      </c>
      <c r="F523" s="748"/>
      <c r="G523" s="748" t="s">
        <v>2670</v>
      </c>
      <c r="H523" s="748" t="s">
        <v>2569</v>
      </c>
      <c r="I523" s="748"/>
      <c r="J523" s="748"/>
      <c r="K523" s="748"/>
      <c r="L523" s="749" t="s">
        <v>2697</v>
      </c>
      <c r="M523" s="749" t="s">
        <v>2698</v>
      </c>
      <c r="N523" s="748" t="s">
        <v>2699</v>
      </c>
      <c r="O523" s="750" t="s">
        <v>2700</v>
      </c>
      <c r="P523" s="716" t="s">
        <v>800</v>
      </c>
      <c r="Q523" s="748" t="s">
        <v>2701</v>
      </c>
      <c r="R523" s="748" t="s">
        <v>2702</v>
      </c>
      <c r="S523" s="748"/>
      <c r="T523" s="748" t="s">
        <v>54</v>
      </c>
      <c r="U523" s="753" t="s">
        <v>2724</v>
      </c>
      <c r="V523" s="716" t="s">
        <v>2573</v>
      </c>
      <c r="W523" s="752"/>
      <c r="X523" s="752"/>
    </row>
    <row r="524" spans="1:24" s="56" customFormat="1" ht="18" customHeight="1" x14ac:dyDescent="0.35">
      <c r="A524" s="713" t="str">
        <f t="shared" ca="1" si="27"/>
        <v>Marché en cours</v>
      </c>
      <c r="B524" s="715" t="s">
        <v>1717</v>
      </c>
      <c r="C524" s="715" t="str" cm="1">
        <f t="array" ref="C524">IF(B524="","",_xlfn.IFS(B524="A","📦 Appro. généraux",B524="H","🛡️ Hygiène &amp; Sécurité",B524="B","🏗️ Bâtiments &amp; Travaux",B524="J","🏗️ Bâtiments &amp; Travaux",B524="R","⚙️ Mécanique &amp; Atelier",B524="N","🧪 Chimie &amp; Biologie",B524="G","🧪 Chimie &amp; Biologie",B524="C","📣 Communication &amp; Culture",B524="D","✈️ Déplacements &amp; Logist.",B524="F","✈️ Déplacements &amp; Logist.",B524="E","📋 Études, Conseils &amp; RH",B524="I","💻 Informatique &amp; Audio.",B524="M","🔬 Instruments scient.",B524="O","🔬 Instruments scient.",B524="P","🔬 Instruments scient.",B524="S","🔬 Instruments scient.",B524="T","🔬 Instruments scient.",B524="U","🔬 Instruments scient.",B524="V","🔬 Instruments scient.",B524="W","🔬 Instruments scient.",B524="K","🐁 Expérimentation",B524="Q","🐁 Expérimentation",B524="L","🏥 Santé &amp; Médical",TRUE,"❓ Inconnu"))</f>
        <v>💻 Informatique &amp; Audio.</v>
      </c>
      <c r="D524" s="748" t="s">
        <v>777</v>
      </c>
      <c r="E524" s="748" t="s">
        <v>2586</v>
      </c>
      <c r="F524" s="748"/>
      <c r="G524" s="748" t="s">
        <v>2670</v>
      </c>
      <c r="H524" s="748" t="s">
        <v>2587</v>
      </c>
      <c r="I524" s="748"/>
      <c r="J524" s="748"/>
      <c r="K524" s="748"/>
      <c r="L524" s="749" t="s">
        <v>2703</v>
      </c>
      <c r="M524" s="749" t="s">
        <v>2705</v>
      </c>
      <c r="N524" s="748" t="s">
        <v>2708</v>
      </c>
      <c r="O524" s="750">
        <v>750000</v>
      </c>
      <c r="P524" s="748" t="s">
        <v>801</v>
      </c>
      <c r="Q524" s="748" t="s">
        <v>2710</v>
      </c>
      <c r="R524" s="748" t="s">
        <v>2713</v>
      </c>
      <c r="S524" s="748" t="s">
        <v>2716</v>
      </c>
      <c r="T524" s="748" t="s">
        <v>54</v>
      </c>
      <c r="U524" s="753" t="s">
        <v>2725</v>
      </c>
      <c r="V524" s="716" t="s">
        <v>2573</v>
      </c>
      <c r="W524" s="752"/>
      <c r="X524" s="752" t="s">
        <v>2587</v>
      </c>
    </row>
    <row r="525" spans="1:24" s="56" customFormat="1" ht="18" customHeight="1" x14ac:dyDescent="0.35">
      <c r="A525" s="713" t="str">
        <f t="shared" ca="1" si="27"/>
        <v>Marché en cours</v>
      </c>
      <c r="B525" s="715" t="s">
        <v>1717</v>
      </c>
      <c r="C525" s="715" t="str" cm="1">
        <f t="array" ref="C525">IF(B525="","",_xlfn.IFS(B525="A","📦 Appro. généraux",B525="H","🛡️ Hygiène &amp; Sécurité",B525="B","🏗️ Bâtiments &amp; E524Travaux",B525="J","🏗️ Bâtiments &amp; Travaux",B525="R","⚙️ Mécanique &amp; Atelier",B525="N","🧪 Chimie &amp; Biologie",B525="G","🧪 Chimie &amp; Biologie",B525="C","📣 Communication &amp; Culture",B525="D","✈️ Déplacements &amp; Logist.",B525="F","✈️ Déplacements &amp; Logist.",B525="E","📋 Études, Conseils &amp; RH",B525="I","💻 Informatique &amp; Audio.",B525="M","🔬 Instruments scient.",B525="O","🔬 Instruments scient.",B525="P","🔬 Instruments scient.",B525="S","🔬 Instruments scient.",B525="T","🔬 Instruments scient.",B525="U","🔬 Instruments scient.",B525="V","🔬 Instruments scient.",B525="W","🔬 Instruments scient.",B525="K","🐁 Expérimentation",B525="Q","🐁 Expérimentation",B525="L","🏥 Santé &amp; Médical",TRUE,"❓ Inconnu"))</f>
        <v>💻 Informatique &amp; Audio.</v>
      </c>
      <c r="D525" s="736" t="s">
        <v>777</v>
      </c>
      <c r="E525" s="724" t="s">
        <v>2586</v>
      </c>
      <c r="F525" s="748"/>
      <c r="G525" s="736">
        <v>1</v>
      </c>
      <c r="H525" s="748" t="s">
        <v>2587</v>
      </c>
      <c r="I525" s="748"/>
      <c r="J525" s="748"/>
      <c r="K525" s="748"/>
      <c r="L525" s="749" t="s">
        <v>2703</v>
      </c>
      <c r="M525" s="749" t="s">
        <v>2705</v>
      </c>
      <c r="N525" s="748" t="s">
        <v>2709</v>
      </c>
      <c r="O525" s="750">
        <v>750000</v>
      </c>
      <c r="P525" s="748" t="s">
        <v>801</v>
      </c>
      <c r="Q525" s="748" t="s">
        <v>2711</v>
      </c>
      <c r="R525" s="748" t="s">
        <v>2714</v>
      </c>
      <c r="S525" s="748" t="s">
        <v>2717</v>
      </c>
      <c r="T525" s="748" t="s">
        <v>54</v>
      </c>
      <c r="U525" s="753" t="s">
        <v>2725</v>
      </c>
      <c r="V525" s="716" t="s">
        <v>2573</v>
      </c>
      <c r="W525" s="752"/>
      <c r="X525" s="752" t="s">
        <v>2587</v>
      </c>
    </row>
    <row r="526" spans="1:24" s="56" customFormat="1" ht="18" customHeight="1" x14ac:dyDescent="0.35">
      <c r="A526" s="713" t="str">
        <f t="shared" ca="1" si="27"/>
        <v>Marché en cours</v>
      </c>
      <c r="B526" s="715" t="s">
        <v>1717</v>
      </c>
      <c r="C526" s="715" t="str">
        <f>C528</f>
        <v>🔬 Instruments scient.</v>
      </c>
      <c r="D526" s="736" t="s">
        <v>777</v>
      </c>
      <c r="E526" s="724" t="s">
        <v>2586</v>
      </c>
      <c r="F526" s="748"/>
      <c r="G526" s="736">
        <v>2</v>
      </c>
      <c r="H526" s="748" t="s">
        <v>2587</v>
      </c>
      <c r="I526" s="748"/>
      <c r="J526" s="748"/>
      <c r="K526" s="748"/>
      <c r="L526" s="749" t="s">
        <v>2704</v>
      </c>
      <c r="M526" s="749" t="s">
        <v>2706</v>
      </c>
      <c r="N526" s="748" t="s">
        <v>2707</v>
      </c>
      <c r="O526" s="750">
        <v>500000</v>
      </c>
      <c r="P526" s="748" t="s">
        <v>801</v>
      </c>
      <c r="Q526" s="748" t="s">
        <v>2712</v>
      </c>
      <c r="R526" s="748" t="s">
        <v>2715</v>
      </c>
      <c r="S526" s="748" t="s">
        <v>2718</v>
      </c>
      <c r="T526" s="748" t="s">
        <v>54</v>
      </c>
      <c r="U526" s="753" t="s">
        <v>2725</v>
      </c>
      <c r="V526" s="716" t="s">
        <v>2573</v>
      </c>
      <c r="W526" s="752"/>
      <c r="X526" s="752" t="s">
        <v>2587</v>
      </c>
    </row>
    <row r="527" spans="1:24" s="56" customFormat="1" ht="18" customHeight="1" x14ac:dyDescent="0.35">
      <c r="A527" s="713" t="str">
        <f t="shared" ca="1" si="27"/>
        <v>Marché en cours</v>
      </c>
      <c r="B527" s="715" t="str">
        <f t="shared" ref="B527" si="28">LEFT(W527,1)</f>
        <v>B</v>
      </c>
      <c r="C527" s="715" t="str" cm="1">
        <f t="array" ref="C527">IF(B527="","",_xlfn.IFS(B527="A","📦 Appro. généraux",B527="H","🛡️ Hygiène &amp; Sécurité",B527="B","🏗️ Bâtiments &amp; Travaux",B527="J","🏗️ Bâtiments &amp; Travaux",B527="R","⚙️ Mécanique &amp; Atelier",B527="N","🧪 Chimie &amp; Biologie",B527="G","🧪 Chimie &amp; Biologie",B527="C","📣 Communication &amp; Culture",B527="D","✈️ Déplacements &amp; Logist.",B527="F","✈️ Déplacements &amp; Logist.",B527="E","📋 Études, Conseils &amp; RH",B527="I","💻 Informatique &amp; Audio.",B527="M","🔬 Instruments scient.",B527="O","🔬 Instruments scient.",B527="P","🔬 Instruments scient.",B527="S","🔬 Instruments scient.",B527="T","🔬 Instruments scient.",B527="U","🔬 Instruments scient.",B527="V","🔬 Instruments scient.",B527="W","🔬 Instruments scient.",B527="K","🐁 Expérimentation",B527="Q","🐁 Expérimentation",B527="L","🏥 Santé &amp; Médical",TRUE,"❓ Inconnu"))</f>
        <v>🏗️ Bâtiments &amp; Travaux</v>
      </c>
      <c r="D527" s="716" t="s">
        <v>806</v>
      </c>
      <c r="E527" s="716" t="s">
        <v>1761</v>
      </c>
      <c r="F527" s="716" t="s">
        <v>2581</v>
      </c>
      <c r="G527" s="716" t="s">
        <v>2670</v>
      </c>
      <c r="H527" s="716" t="s">
        <v>2581</v>
      </c>
      <c r="I527" s="716" t="s">
        <v>797</v>
      </c>
      <c r="J527" s="716" t="s">
        <v>798</v>
      </c>
      <c r="K527" s="716" t="s">
        <v>799</v>
      </c>
      <c r="L527" s="714" t="s">
        <v>1764</v>
      </c>
      <c r="M527" s="714" t="s">
        <v>1765</v>
      </c>
      <c r="N527" s="716" t="s">
        <v>1766</v>
      </c>
      <c r="O527" s="717" t="s">
        <v>2719</v>
      </c>
      <c r="P527" s="716" t="s">
        <v>800</v>
      </c>
      <c r="Q527" s="716" t="s">
        <v>1299</v>
      </c>
      <c r="R527" s="716" t="s">
        <v>2174</v>
      </c>
      <c r="S527" s="747" t="s">
        <v>2720</v>
      </c>
      <c r="T527" s="716" t="s">
        <v>54</v>
      </c>
      <c r="U527" s="747" t="s">
        <v>2721</v>
      </c>
      <c r="V527" s="716" t="s">
        <v>2573</v>
      </c>
      <c r="W527" s="716" t="s">
        <v>178</v>
      </c>
      <c r="X527" s="716" t="s">
        <v>542</v>
      </c>
    </row>
    <row r="528" spans="1:24" s="56" customFormat="1" ht="18" customHeight="1" x14ac:dyDescent="0.35">
      <c r="A528" s="713" t="str">
        <f t="shared" ca="1" si="27"/>
        <v>Marché en cours</v>
      </c>
      <c r="B528" s="727" t="str">
        <f>LEFT(W528,1)</f>
        <v>U</v>
      </c>
      <c r="C528" s="727" t="str" cm="1">
        <f t="array" ref="C528">IF(B528="","",_xlfn.IFS(B528="A","📦 Appro. généraux",B528="H","🛡️ Hygiène &amp; Sécurité",B528="B","🏗️ Bâtiments &amp; Travaux",B528="J","🏗️ Bâtiments &amp; Travaux",B528="R","⚙️ Mécanique &amp; Atelier",B528="N","🧪 Chimie &amp; Biologie",B528="G","🧪 Chimie &amp; Biologie",B528="C","📣 Communication &amp; Culture",B528="D","✈️ Déplacements &amp; Logist.",B528="F","✈️ Déplacements &amp; Logist.",B528="E","📋 Études, Conseils &amp; RH",B528="I","💻 Informatique &amp; Audio.",B528="M","🔬 Instruments scient.",B528="O","🔬 Instruments scient.",B528="P","🔬 Instruments scient.",B528="S","🔬 Instruments scient.",B528="T","🔬 Instruments scient.",B528="U","🔬 Instruments scient.",B528="V","🔬 Instruments scient.",B528="W","🔬 Instruments scient.",B528="K","🐁 Expérimentation",B528="Q","🐁 Expérimentation",B528="L","🏥 Santé &amp; Médical",TRUE,"❓ Inconnu"))</f>
        <v>🔬 Instruments scient.</v>
      </c>
      <c r="D528" s="728" t="s">
        <v>777</v>
      </c>
      <c r="E528" s="728" t="s">
        <v>2729</v>
      </c>
      <c r="F528" s="728" t="s">
        <v>2599</v>
      </c>
      <c r="G528" s="728" t="s">
        <v>2670</v>
      </c>
      <c r="H528" s="728" t="s">
        <v>2599</v>
      </c>
      <c r="I528" s="728" t="s">
        <v>797</v>
      </c>
      <c r="J528" s="728" t="s">
        <v>855</v>
      </c>
      <c r="K528" s="728" t="s">
        <v>858</v>
      </c>
      <c r="L528" s="714" t="s">
        <v>2731</v>
      </c>
      <c r="M528" s="714" t="s">
        <v>2732</v>
      </c>
      <c r="N528" s="728" t="s">
        <v>2733</v>
      </c>
      <c r="O528" s="729">
        <v>500000</v>
      </c>
      <c r="P528" s="728" t="s">
        <v>2600</v>
      </c>
      <c r="Q528" s="728" t="s">
        <v>2734</v>
      </c>
      <c r="R528" s="728" t="s">
        <v>2735</v>
      </c>
      <c r="S528" s="756" t="s">
        <v>2736</v>
      </c>
      <c r="T528" s="728" t="s">
        <v>54</v>
      </c>
      <c r="U528" s="756" t="s">
        <v>2737</v>
      </c>
      <c r="V528" s="728" t="s">
        <v>874</v>
      </c>
      <c r="W528" s="728" t="s">
        <v>2601</v>
      </c>
      <c r="X528" s="728" t="s">
        <v>2602</v>
      </c>
    </row>
    <row r="529" spans="1:24" s="56" customFormat="1" ht="18" customHeight="1" x14ac:dyDescent="0.35">
      <c r="A529" s="713" t="str">
        <f t="shared" ca="1" si="27"/>
        <v>Marché en cours</v>
      </c>
      <c r="B529" s="715" t="s">
        <v>2740</v>
      </c>
      <c r="C529" s="727" t="str" cm="1">
        <f t="array" ref="C529">IF(B529="","",_xlfn.IFS(B529="A","📦 Appro. généraux",B529="H","🛡️ Hygiène &amp; Sécurité",B529="B","🏗️ Bâtiments &amp; Travaux",B529="J","🏗️ Bâtiments &amp; Travaux",B529="R","⚙️ Mécanique &amp; Atelier",B529="N","🧪 Chimie &amp; Biologie",B529="G","🧪 Chimie &amp; Biologie",B529="C","📣 Communication &amp; Culture",B529="D","✈️ Déplacements &amp; Logist.",B529="F","✈️ Déplacements &amp; Logist.",B529="E","📋 Études, Conseils &amp; RH",B529="I","💻 Informatique &amp; Audio.",B529="M","🔬 Instruments scient.",B529="O","🔬 Instruments scient.",B529="P","🔬 Instruments scient.",B529="S","🔬 Instruments scient.",B529="T","🔬 Instruments scient.",B529="U","🔬 Instruments scient.",B529="V","🔬 Instruments scient.",B529="W","🔬 Instruments scient.",B529="K","🐁 Expérimentation",B529="Q","🐁 Expérimentation",B529="L","🏥 Santé &amp; Médical",TRUE,"❓ Inconnu"))</f>
        <v>📣 Communication &amp; Culture</v>
      </c>
      <c r="D529" s="728" t="s">
        <v>777</v>
      </c>
      <c r="E529" s="748" t="s">
        <v>2730</v>
      </c>
      <c r="F529" s="748"/>
      <c r="G529" s="748" t="s">
        <v>2670</v>
      </c>
      <c r="H529" s="748" t="s">
        <v>2738</v>
      </c>
      <c r="I529" s="748"/>
      <c r="J529" s="748"/>
      <c r="K529" s="748"/>
      <c r="L529" s="749" t="s">
        <v>2741</v>
      </c>
      <c r="M529" s="749" t="s">
        <v>2742</v>
      </c>
      <c r="N529" s="748" t="s">
        <v>2739</v>
      </c>
      <c r="O529" s="750" t="s">
        <v>2743</v>
      </c>
      <c r="P529" s="748" t="s">
        <v>800</v>
      </c>
      <c r="Q529" s="748" t="s">
        <v>2744</v>
      </c>
      <c r="R529" s="748" t="s">
        <v>2745</v>
      </c>
      <c r="S529" s="751" t="s">
        <v>2746</v>
      </c>
      <c r="T529" s="728" t="s">
        <v>54</v>
      </c>
      <c r="U529" s="754"/>
      <c r="V529" s="752" t="s">
        <v>2573</v>
      </c>
      <c r="W529" s="752"/>
      <c r="X529" s="752"/>
    </row>
    <row r="530" spans="1:24" s="6" customFormat="1" ht="25.5" customHeight="1" x14ac:dyDescent="0.35">
      <c r="A530" s="744"/>
      <c r="B530" s="755"/>
      <c r="C530" s="755"/>
      <c r="D530" s="757" t="s">
        <v>2646</v>
      </c>
      <c r="E530" s="757"/>
      <c r="F530" s="757"/>
      <c r="G530" s="757"/>
      <c r="H530" s="757"/>
      <c r="I530" s="757"/>
      <c r="J530" s="757"/>
      <c r="K530" s="757"/>
      <c r="L530" s="757"/>
      <c r="M530" s="757"/>
      <c r="N530" s="757"/>
      <c r="O530" s="757"/>
      <c r="P530" s="757"/>
      <c r="Q530" s="757"/>
      <c r="R530" s="757"/>
      <c r="S530" s="757"/>
      <c r="T530" s="757"/>
      <c r="U530" s="596"/>
      <c r="V530" s="595"/>
      <c r="W530" s="595"/>
      <c r="X530" s="595"/>
    </row>
    <row r="531" spans="1:24" s="56" customFormat="1" ht="18" customHeight="1" x14ac:dyDescent="0.35">
      <c r="A531" s="713" t="s">
        <v>2644</v>
      </c>
      <c r="B531" s="719" t="str">
        <f t="shared" ref="B531:B574" si="29">LEFT(W531,1)</f>
        <v>A</v>
      </c>
      <c r="C531" s="719" t="str" cm="1">
        <f t="array" ref="C531">IF(B531="","",_xlfn.IFS(B531="A","📦 Appro. généraux",B531="H","🛡️ Hygiène &amp; Sécurité",B531="B","🏗️ Bâtiments &amp; Travaux",B531="J","🏗️ Bâtiments &amp; Travaux",B531="R","⚙️ Mécanique &amp; Atelier",B531="N","🧪 Chimie &amp; Biologie",B531="G","🧪 Chimie &amp; Biologie",B531="C","📣 Communication &amp; Culture",B531="D","✈️ Déplacements &amp; Logist.",B531="F","✈️ Déplacements &amp; Logist.",B531="E","📋 Études, Conseils &amp; RH",B531="I","💻 Informatique &amp; Audio.",B531="M","🔬 Instruments scient.",B531="O","🔬 Instruments scient.",B531="P","🔬 Instruments scient.",B531="S","🔬 Instruments scient.",B531="T","🔬 Instruments scient.",B531="U","🔬 Instruments scient.",B531="V","🔬 Instruments scient.",B531="W","🔬 Instruments scient.",B531="K","🐁 Expérimentation",B531="Q","🐁 Expérimentation",B531="L","🏥 Santé &amp; Médical",TRUE,"❓ Inconnu"))</f>
        <v>📦 Appro. généraux</v>
      </c>
      <c r="D531" s="720" t="s">
        <v>777</v>
      </c>
      <c r="E531" s="720" t="s">
        <v>2582</v>
      </c>
      <c r="F531" s="720" t="s">
        <v>2583</v>
      </c>
      <c r="G531" s="720" t="s">
        <v>2582</v>
      </c>
      <c r="H531" s="720" t="s">
        <v>2583</v>
      </c>
      <c r="I531" s="720" t="s">
        <v>852</v>
      </c>
      <c r="J531" s="720" t="s">
        <v>798</v>
      </c>
      <c r="K531" s="720" t="s">
        <v>799</v>
      </c>
      <c r="L531" s="714" t="s">
        <v>2645</v>
      </c>
      <c r="M531" s="714" t="s">
        <v>2645</v>
      </c>
      <c r="N531" s="720" t="s">
        <v>2645</v>
      </c>
      <c r="O531" s="721">
        <v>0</v>
      </c>
      <c r="P531" s="720" t="s">
        <v>800</v>
      </c>
      <c r="Q531" s="720" t="s">
        <v>2645</v>
      </c>
      <c r="R531" s="720" t="s">
        <v>2645</v>
      </c>
      <c r="S531" s="720" t="s">
        <v>2645</v>
      </c>
      <c r="T531" s="720" t="s">
        <v>54</v>
      </c>
      <c r="U531" s="722" t="s">
        <v>2645</v>
      </c>
      <c r="V531" s="720" t="s">
        <v>2584</v>
      </c>
      <c r="W531" s="720" t="s">
        <v>56</v>
      </c>
      <c r="X531" s="720" t="s">
        <v>518</v>
      </c>
    </row>
    <row r="532" spans="1:24" s="56" customFormat="1" ht="18" customHeight="1" x14ac:dyDescent="0.35">
      <c r="A532" s="713" t="s">
        <v>2644</v>
      </c>
      <c r="B532" s="715" t="str">
        <f t="shared" si="29"/>
        <v>B</v>
      </c>
      <c r="C532" s="715" t="str" cm="1">
        <f t="array" ref="C532">IF(B532="","",_xlfn.IFS(B532="A","📦 Appro. généraux",B532="H","🛡️ Hygiène &amp; Sécurité",B532="B","🏗️ Bâtiments &amp; Travaux",B532="J","🏗️ Bâtiments &amp; Travaux",B532="R","⚙️ Mécanique &amp; Atelier",B532="N","🧪 Chimie &amp; Biologie",B532="G","🧪 Chimie &amp; Biologie",B532="C","📣 Communication &amp; Culture",B532="D","✈️ Déplacements &amp; Logist.",B532="F","✈️ Déplacements &amp; Logist.",B532="E","📋 Études, Conseils &amp; RH",B532="I","💻 Informatique &amp; Audio.",B532="M","🔬 Instruments scient.",B532="O","🔬 Instruments scient.",B532="P","🔬 Instruments scient.",B532="S","🔬 Instruments scient.",B532="T","🔬 Instruments scient.",B532="U","🔬 Instruments scient.",B532="V","🔬 Instruments scient.",B532="W","🔬 Instruments scient.",B532="K","🐁 Expérimentation",B532="Q","🐁 Expérimentation",B532="L","🏥 Santé &amp; Médical",TRUE,"❓ Inconnu"))</f>
        <v>🏗️ Bâtiments &amp; Travaux</v>
      </c>
      <c r="D532" s="716" t="s">
        <v>806</v>
      </c>
      <c r="E532" s="716" t="s">
        <v>2588</v>
      </c>
      <c r="F532" s="716" t="s">
        <v>2589</v>
      </c>
      <c r="G532" s="716" t="s">
        <v>2588</v>
      </c>
      <c r="H532" s="716" t="s">
        <v>2589</v>
      </c>
      <c r="I532" s="716" t="s">
        <v>883</v>
      </c>
      <c r="J532" s="716" t="s">
        <v>855</v>
      </c>
      <c r="K532" s="716" t="s">
        <v>858</v>
      </c>
      <c r="L532" s="714" t="s">
        <v>2645</v>
      </c>
      <c r="M532" s="714" t="s">
        <v>2645</v>
      </c>
      <c r="N532" s="716" t="s">
        <v>2645</v>
      </c>
      <c r="O532" s="717">
        <v>1000000</v>
      </c>
      <c r="P532" s="716" t="s">
        <v>2590</v>
      </c>
      <c r="Q532" s="716" t="s">
        <v>2645</v>
      </c>
      <c r="R532" s="716" t="s">
        <v>2645</v>
      </c>
      <c r="S532" s="716" t="s">
        <v>2645</v>
      </c>
      <c r="T532" s="716" t="s">
        <v>54</v>
      </c>
      <c r="U532" s="718" t="s">
        <v>2645</v>
      </c>
      <c r="V532" s="716" t="s">
        <v>2591</v>
      </c>
      <c r="W532" s="716" t="s">
        <v>228</v>
      </c>
      <c r="X532" s="716" t="s">
        <v>2620</v>
      </c>
    </row>
    <row r="533" spans="1:24" s="56" customFormat="1" ht="18" customHeight="1" x14ac:dyDescent="0.35">
      <c r="A533" s="713" t="s">
        <v>2644</v>
      </c>
      <c r="B533" s="727" t="str">
        <f t="shared" si="29"/>
        <v>U</v>
      </c>
      <c r="C533" s="727" t="str" cm="1">
        <f t="array" ref="C533">IF(B533="","",_xlfn.IFS(B533="A","📦 Appro. généraux",B533="H","🛡️ Hygiène &amp; Sécurité",B533="B","🏗️ Bâtiments &amp; Travaux",B533="J","🏗️ Bâtiments &amp; Travaux",B533="R","⚙️ Mécanique &amp; Atelier",B533="N","🧪 Chimie &amp; Biologie",B533="G","🧪 Chimie &amp; Biologie",B533="C","📣 Communication &amp; Culture",B533="D","✈️ Déplacements &amp; Logist.",B533="F","✈️ Déplacements &amp; Logist.",B533="E","📋 Études, Conseils &amp; RH",B533="I","💻 Informatique &amp; Audio.",B533="M","🔬 Instruments scient.",B533="O","🔬 Instruments scient.",B533="P","🔬 Instruments scient.",B533="S","🔬 Instruments scient.",B533="T","🔬 Instruments scient.",B533="U","🔬 Instruments scient.",B533="V","🔬 Instruments scient.",B533="W","🔬 Instruments scient.",B533="K","🐁 Expérimentation",B533="Q","🐁 Expérimentation",B533="L","🏥 Santé &amp; Médical",TRUE,"❓ Inconnu"))</f>
        <v>🔬 Instruments scient.</v>
      </c>
      <c r="D533" s="728" t="s">
        <v>2592</v>
      </c>
      <c r="E533" s="728" t="s">
        <v>2593</v>
      </c>
      <c r="F533" s="728" t="s">
        <v>2594</v>
      </c>
      <c r="G533" s="728" t="s">
        <v>2593</v>
      </c>
      <c r="H533" s="728" t="s">
        <v>2594</v>
      </c>
      <c r="I533" s="728" t="s">
        <v>852</v>
      </c>
      <c r="J533" s="728" t="s">
        <v>855</v>
      </c>
      <c r="K533" s="728" t="s">
        <v>858</v>
      </c>
      <c r="L533" s="714" t="s">
        <v>2645</v>
      </c>
      <c r="M533" s="714" t="s">
        <v>2645</v>
      </c>
      <c r="N533" s="728" t="s">
        <v>2645</v>
      </c>
      <c r="O533" s="729">
        <v>107730</v>
      </c>
      <c r="P533" s="728" t="s">
        <v>801</v>
      </c>
      <c r="Q533" s="728" t="s">
        <v>2645</v>
      </c>
      <c r="R533" s="728" t="s">
        <v>2645</v>
      </c>
      <c r="S533" s="728" t="s">
        <v>2645</v>
      </c>
      <c r="T533" s="728" t="s">
        <v>54</v>
      </c>
      <c r="U533" s="730" t="s">
        <v>2645</v>
      </c>
      <c r="V533" s="728" t="s">
        <v>870</v>
      </c>
      <c r="W533" s="728" t="s">
        <v>2595</v>
      </c>
      <c r="X533" s="728" t="s">
        <v>2621</v>
      </c>
    </row>
    <row r="534" spans="1:24" s="56" customFormat="1" ht="18" customHeight="1" x14ac:dyDescent="0.35">
      <c r="A534" s="713" t="s">
        <v>2644</v>
      </c>
      <c r="B534" s="723" t="str">
        <f>LEFT(W534,1)</f>
        <v>I</v>
      </c>
      <c r="C534" s="723" t="str" cm="1">
        <f t="array" ref="C534">IF(B534="","",_xlfn.IFS(B534="A","📦 Appro. généraux",B534="H","🛡️ Hygiène &amp; Sécurité",B534="B","🏗️ Bâtiments &amp; Travaux",B534="J","🏗️ Bâtiments &amp; Travaux",B534="R","⚙️ Mécanique &amp; Atelier",B534="N","🧪 Chimie &amp; Biologie",B534="G","🧪 Chimie &amp; Biologie",B534="C","📣 Communication &amp; Culture",B534="D","✈️ Déplacements &amp; Logist.",B534="F","✈️ Déplacements &amp; Logist.",B534="E","📋 Études, Conseils &amp; RH",B534="I","💻 Informatique &amp; Audio.",B534="M","🔬 Instruments scient.",B534="O","🔬 Instruments scient.",B534="P","🔬 Instruments scient.",B534="S","🔬 Instruments scient.",B534="T","🔬 Instruments scient.",B534="U","🔬 Instruments scient.",B534="V","🔬 Instruments scient.",B534="W","🔬 Instruments scient.",B534="K","🐁 Expérimentation",B534="Q","🐁 Expérimentation",B534="L","🏥 Santé &amp; Médical",TRUE,"❓ Inconnu"))</f>
        <v>💻 Informatique &amp; Audio.</v>
      </c>
      <c r="D534" s="724" t="s">
        <v>2585</v>
      </c>
      <c r="E534" s="724" t="s">
        <v>2596</v>
      </c>
      <c r="F534" s="724" t="s">
        <v>2597</v>
      </c>
      <c r="G534" s="724" t="s">
        <v>2596</v>
      </c>
      <c r="H534" s="724" t="s">
        <v>2597</v>
      </c>
      <c r="I534" s="724" t="s">
        <v>852</v>
      </c>
      <c r="J534" s="724" t="s">
        <v>855</v>
      </c>
      <c r="K534" s="724" t="s">
        <v>858</v>
      </c>
      <c r="L534" s="714" t="s">
        <v>2645</v>
      </c>
      <c r="M534" s="714" t="s">
        <v>2645</v>
      </c>
      <c r="N534" s="724" t="s">
        <v>2645</v>
      </c>
      <c r="O534" s="725">
        <v>160000</v>
      </c>
      <c r="P534" s="724" t="s">
        <v>2598</v>
      </c>
      <c r="Q534" s="724" t="s">
        <v>2645</v>
      </c>
      <c r="R534" s="724" t="s">
        <v>2645</v>
      </c>
      <c r="S534" s="724" t="s">
        <v>2645</v>
      </c>
      <c r="T534" s="724" t="s">
        <v>54</v>
      </c>
      <c r="U534" s="726" t="s">
        <v>2645</v>
      </c>
      <c r="V534" s="724" t="s">
        <v>803</v>
      </c>
      <c r="W534" s="724" t="s">
        <v>2622</v>
      </c>
      <c r="X534" s="724" t="s">
        <v>2628</v>
      </c>
    </row>
    <row r="535" spans="1:24" s="56" customFormat="1" ht="18" customHeight="1" x14ac:dyDescent="0.35">
      <c r="A535" s="713" t="s">
        <v>2747</v>
      </c>
      <c r="B535" s="719" t="str">
        <f t="shared" si="29"/>
        <v>A</v>
      </c>
      <c r="C535" s="719" t="str" cm="1">
        <f t="array" ref="C535">IF(B535="","",_xlfn.IFS(B535="A","📦 Appro. généraux",B535="H","🛡️ Hygiène &amp; Sécurité",B535="B","🏗️ Bâtiments &amp; Travaux",B535="J","🏗️ Bâtiments &amp; Travaux",B535="R","⚙️ Mécanique &amp; Atelier",B535="N","🧪 Chimie &amp; Biologie",B535="G","🧪 Chimie &amp; Biologie",B535="C","📣 Communication &amp; Culture",B535="D","✈️ Déplacements &amp; Logist.",B535="F","✈️ Déplacements &amp; Logist.",B535="E","📋 Études, Conseils &amp; RH",B535="I","💻 Informatique &amp; Audio.",B535="M","🔬 Instruments scient.",B535="O","🔬 Instruments scient.",B535="P","🔬 Instruments scient.",B535="S","🔬 Instruments scient.",B535="T","🔬 Instruments scient.",B535="U","🔬 Instruments scient.",B535="V","🔬 Instruments scient.",B535="W","🔬 Instruments scient.",B535="K","🐁 Expérimentation",B535="Q","🐁 Expérimentation",B535="L","🏥 Santé &amp; Médical",TRUE,"❓ Inconnu"))</f>
        <v>📦 Appro. généraux</v>
      </c>
      <c r="D535" s="720" t="s">
        <v>777</v>
      </c>
      <c r="E535" s="720" t="s">
        <v>2603</v>
      </c>
      <c r="F535" s="720" t="s">
        <v>2604</v>
      </c>
      <c r="G535" s="720">
        <v>1</v>
      </c>
      <c r="H535" s="720" t="s">
        <v>2605</v>
      </c>
      <c r="I535" s="720" t="s">
        <v>797</v>
      </c>
      <c r="J535" s="720" t="s">
        <v>798</v>
      </c>
      <c r="K535" s="720" t="s">
        <v>958</v>
      </c>
      <c r="L535" s="714" t="s">
        <v>2645</v>
      </c>
      <c r="M535" s="714" t="s">
        <v>2645</v>
      </c>
      <c r="N535" s="720" t="s">
        <v>2645</v>
      </c>
      <c r="O535" s="721">
        <v>600000</v>
      </c>
      <c r="P535" s="720" t="s">
        <v>801</v>
      </c>
      <c r="Q535" s="720" t="s">
        <v>2645</v>
      </c>
      <c r="R535" s="720" t="s">
        <v>2645</v>
      </c>
      <c r="S535" s="720" t="s">
        <v>2645</v>
      </c>
      <c r="T535" s="720" t="s">
        <v>54</v>
      </c>
      <c r="U535" s="722" t="s">
        <v>2645</v>
      </c>
      <c r="V535" s="720" t="s">
        <v>2606</v>
      </c>
      <c r="W535" s="720" t="s">
        <v>56</v>
      </c>
      <c r="X535" s="720" t="s">
        <v>518</v>
      </c>
    </row>
    <row r="536" spans="1:24" s="56" customFormat="1" ht="18" customHeight="1" x14ac:dyDescent="0.35">
      <c r="A536" s="713" t="s">
        <v>2747</v>
      </c>
      <c r="B536" s="719" t="str">
        <f t="shared" si="29"/>
        <v>A</v>
      </c>
      <c r="C536" s="719" t="str" cm="1">
        <f t="array" ref="C536">IF(B536="","",_xlfn.IFS(B536="A","📦 Appro. généraux",B536="H","🛡️ Hygiène &amp; Sécurité",B536="B","🏗️ Bâtiments &amp; Travaux",B536="J","🏗️ Bâtiments &amp; Travaux",B536="R","⚙️ Mécanique &amp; Atelier",B536="N","🧪 Chimie &amp; Biologie",B536="G","🧪 Chimie &amp; Biologie",B536="C","📣 Communication &amp; Culture",B536="D","✈️ Déplacements &amp; Logist.",B536="F","✈️ Déplacements &amp; Logist.",B536="E","📋 Études, Conseils &amp; RH",B536="I","💻 Informatique &amp; Audio.",B536="M","🔬 Instruments scient.",B536="O","🔬 Instruments scient.",B536="P","🔬 Instruments scient.",B536="S","🔬 Instruments scient.",B536="T","🔬 Instruments scient.",B536="U","🔬 Instruments scient.",B536="V","🔬 Instruments scient.",B536="W","🔬 Instruments scient.",B536="K","🐁 Expérimentation",B536="Q","🐁 Expérimentation",B536="L","🏥 Santé &amp; Médical",TRUE,"❓ Inconnu"))</f>
        <v>📦 Appro. généraux</v>
      </c>
      <c r="D536" s="720" t="s">
        <v>777</v>
      </c>
      <c r="E536" s="720" t="s">
        <v>2603</v>
      </c>
      <c r="F536" s="720" t="s">
        <v>2604</v>
      </c>
      <c r="G536" s="720">
        <v>2</v>
      </c>
      <c r="H536" s="720" t="s">
        <v>2607</v>
      </c>
      <c r="I536" s="720" t="s">
        <v>797</v>
      </c>
      <c r="J536" s="720" t="s">
        <v>798</v>
      </c>
      <c r="K536" s="720" t="s">
        <v>958</v>
      </c>
      <c r="L536" s="714" t="s">
        <v>2645</v>
      </c>
      <c r="M536" s="714" t="s">
        <v>2645</v>
      </c>
      <c r="N536" s="720" t="s">
        <v>2645</v>
      </c>
      <c r="O536" s="721">
        <v>800000</v>
      </c>
      <c r="P536" s="720" t="s">
        <v>801</v>
      </c>
      <c r="Q536" s="720" t="s">
        <v>2645</v>
      </c>
      <c r="R536" s="720" t="s">
        <v>2645</v>
      </c>
      <c r="S536" s="720" t="s">
        <v>2645</v>
      </c>
      <c r="T536" s="720" t="s">
        <v>54</v>
      </c>
      <c r="U536" s="722" t="s">
        <v>2645</v>
      </c>
      <c r="V536" s="720" t="s">
        <v>2606</v>
      </c>
      <c r="W536" s="720" t="s">
        <v>56</v>
      </c>
      <c r="X536" s="720" t="s">
        <v>518</v>
      </c>
    </row>
    <row r="537" spans="1:24" s="56" customFormat="1" ht="18" customHeight="1" x14ac:dyDescent="0.35">
      <c r="A537" s="713" t="s">
        <v>2644</v>
      </c>
      <c r="B537" s="731" t="str">
        <f t="shared" si="29"/>
        <v>E</v>
      </c>
      <c r="C537" s="731" t="str" cm="1">
        <f t="array" ref="C537">IF(B537="","",_xlfn.IFS(B537="A","📦 Appro. généraux",B537="H","🛡️ Hygiène &amp; Sécurité",B537="B","🏗️ Bâtiments &amp; Travaux",B537="J","🏗️ Bâtiments &amp; Travaux",B537="R","⚙️ Mécanique &amp; Atelier",B537="N","🧪 Chimie &amp; Biologie",B537="G","🧪 Chimie &amp; Biologie",B537="C","📣 Communication &amp; Culture",B537="D","✈️ Déplacements &amp; Logist.",B537="F","✈️ Déplacements &amp; Logist.",B537="E","📋 Études, Conseils &amp; RH",B537="I","💻 Informatique &amp; Audio.",B537="M","🔬 Instruments scient.",B537="O","🔬 Instruments scient.",B537="P","🔬 Instruments scient.",B537="S","🔬 Instruments scient.",B537="T","🔬 Instruments scient.",B537="U","🔬 Instruments scient.",B537="V","🔬 Instruments scient.",B537="W","🔬 Instruments scient.",B537="K","🐁 Expérimentation",B537="Q","🐁 Expérimentation",B537="L","🏥 Santé &amp; Médical",TRUE,"❓ Inconnu"))</f>
        <v>📋 Études, Conseils &amp; RH</v>
      </c>
      <c r="D537" s="732" t="s">
        <v>777</v>
      </c>
      <c r="E537" s="732" t="s">
        <v>2608</v>
      </c>
      <c r="F537" s="732" t="s">
        <v>2609</v>
      </c>
      <c r="G537" s="732">
        <v>1</v>
      </c>
      <c r="H537" s="732" t="s">
        <v>2610</v>
      </c>
      <c r="I537" s="732" t="s">
        <v>797</v>
      </c>
      <c r="J537" s="732" t="s">
        <v>798</v>
      </c>
      <c r="K537" s="732" t="s">
        <v>799</v>
      </c>
      <c r="L537" s="714" t="s">
        <v>2645</v>
      </c>
      <c r="M537" s="714" t="s">
        <v>2645</v>
      </c>
      <c r="N537" s="732" t="s">
        <v>2645</v>
      </c>
      <c r="O537" s="733">
        <v>250000</v>
      </c>
      <c r="P537" s="732" t="s">
        <v>860</v>
      </c>
      <c r="Q537" s="732" t="s">
        <v>2645</v>
      </c>
      <c r="R537" s="732" t="s">
        <v>2645</v>
      </c>
      <c r="S537" s="732" t="s">
        <v>2645</v>
      </c>
      <c r="T537" s="732" t="s">
        <v>54</v>
      </c>
      <c r="U537" s="734" t="s">
        <v>2645</v>
      </c>
      <c r="V537" s="732" t="s">
        <v>2611</v>
      </c>
      <c r="W537" s="732" t="s">
        <v>354</v>
      </c>
      <c r="X537" s="732" t="s">
        <v>610</v>
      </c>
    </row>
    <row r="538" spans="1:24" s="56" customFormat="1" ht="18" customHeight="1" x14ac:dyDescent="0.35">
      <c r="A538" s="713" t="s">
        <v>2644</v>
      </c>
      <c r="B538" s="731" t="str">
        <f t="shared" si="29"/>
        <v>E</v>
      </c>
      <c r="C538" s="731" t="str" cm="1">
        <f t="array" ref="C538">IF(B538="","",_xlfn.IFS(B538="A","📦 Appro. généraux",B538="H","🛡️ Hygiène &amp; Sécurité",B538="B","🏗️ Bâtiments &amp; Travaux",B538="J","🏗️ Bâtiments &amp; Travaux",B538="R","⚙️ Mécanique &amp; Atelier",B538="N","🧪 Chimie &amp; Biologie",B538="G","🧪 Chimie &amp; Biologie",B538="C","📣 Communication &amp; Culture",B538="D","✈️ Déplacements &amp; Logist.",B538="F","✈️ Déplacements &amp; Logist.",B538="E","📋 Études, Conseils &amp; RH",B538="I","💻 Informatique &amp; Audio.",B538="M","🔬 Instruments scient.",B538="O","🔬 Instruments scient.",B538="P","🔬 Instruments scient.",B538="S","🔬 Instruments scient.",B538="T","🔬 Instruments scient.",B538="U","🔬 Instruments scient.",B538="V","🔬 Instruments scient.",B538="W","🔬 Instruments scient.",B538="K","🐁 Expérimentation",B538="Q","🐁 Expérimentation",B538="L","🏥 Santé &amp; Médical",TRUE,"❓ Inconnu"))</f>
        <v>📋 Études, Conseils &amp; RH</v>
      </c>
      <c r="D538" s="732" t="s">
        <v>777</v>
      </c>
      <c r="E538" s="732" t="s">
        <v>2608</v>
      </c>
      <c r="F538" s="732" t="s">
        <v>2609</v>
      </c>
      <c r="G538" s="732">
        <v>2</v>
      </c>
      <c r="H538" s="732" t="s">
        <v>2612</v>
      </c>
      <c r="I538" s="732" t="s">
        <v>797</v>
      </c>
      <c r="J538" s="732" t="s">
        <v>798</v>
      </c>
      <c r="K538" s="732" t="s">
        <v>799</v>
      </c>
      <c r="L538" s="714" t="s">
        <v>2645</v>
      </c>
      <c r="M538" s="714" t="s">
        <v>2645</v>
      </c>
      <c r="N538" s="732" t="s">
        <v>2645</v>
      </c>
      <c r="O538" s="733">
        <v>50000</v>
      </c>
      <c r="P538" s="732" t="s">
        <v>860</v>
      </c>
      <c r="Q538" s="732" t="s">
        <v>2645</v>
      </c>
      <c r="R538" s="732" t="s">
        <v>2645</v>
      </c>
      <c r="S538" s="732" t="s">
        <v>2645</v>
      </c>
      <c r="T538" s="732" t="s">
        <v>54</v>
      </c>
      <c r="U538" s="734" t="s">
        <v>2645</v>
      </c>
      <c r="V538" s="732" t="s">
        <v>2611</v>
      </c>
      <c r="W538" s="732" t="s">
        <v>354</v>
      </c>
      <c r="X538" s="732" t="s">
        <v>610</v>
      </c>
    </row>
    <row r="539" spans="1:24" s="56" customFormat="1" ht="18" customHeight="1" x14ac:dyDescent="0.35">
      <c r="A539" s="713" t="s">
        <v>2644</v>
      </c>
      <c r="B539" s="731" t="str">
        <f t="shared" si="29"/>
        <v>E</v>
      </c>
      <c r="C539" s="731" t="str" cm="1">
        <f t="array" ref="C539">IF(B539="","",_xlfn.IFS(B539="A","📦 Appro. généraux",B539="H","🛡️ Hygiène &amp; Sécurité",B539="B","🏗️ Bâtiments &amp; Travaux",B539="J","🏗️ Bâtiments &amp; Travaux",B539="R","⚙️ Mécanique &amp; Atelier",B539="N","🧪 Chimie &amp; Biologie",B539="G","🧪 Chimie &amp; Biologie",B539="C","📣 Communication &amp; Culture",B539="D","✈️ Déplacements &amp; Logist.",B539="F","✈️ Déplacements &amp; Logist.",B539="E","📋 Études, Conseils &amp; RH",B539="I","💻 Informatique &amp; Audio.",B539="M","🔬 Instruments scient.",B539="O","🔬 Instruments scient.",B539="P","🔬 Instruments scient.",B539="S","🔬 Instruments scient.",B539="T","🔬 Instruments scient.",B539="U","🔬 Instruments scient.",B539="V","🔬 Instruments scient.",B539="W","🔬 Instruments scient.",B539="K","🐁 Expérimentation",B539="Q","🐁 Expérimentation",B539="L","🏥 Santé &amp; Médical",TRUE,"❓ Inconnu"))</f>
        <v>📋 Études, Conseils &amp; RH</v>
      </c>
      <c r="D539" s="732" t="s">
        <v>777</v>
      </c>
      <c r="E539" s="732" t="s">
        <v>2608</v>
      </c>
      <c r="F539" s="732" t="s">
        <v>2609</v>
      </c>
      <c r="G539" s="732">
        <v>3</v>
      </c>
      <c r="H539" s="732" t="s">
        <v>2613</v>
      </c>
      <c r="I539" s="732" t="s">
        <v>797</v>
      </c>
      <c r="J539" s="732" t="s">
        <v>798</v>
      </c>
      <c r="K539" s="732" t="s">
        <v>799</v>
      </c>
      <c r="L539" s="714" t="s">
        <v>2645</v>
      </c>
      <c r="M539" s="714" t="s">
        <v>2645</v>
      </c>
      <c r="N539" s="732" t="s">
        <v>2645</v>
      </c>
      <c r="O539" s="733">
        <v>50000</v>
      </c>
      <c r="P539" s="732" t="s">
        <v>860</v>
      </c>
      <c r="Q539" s="732" t="s">
        <v>2645</v>
      </c>
      <c r="R539" s="732" t="s">
        <v>2645</v>
      </c>
      <c r="S539" s="732" t="s">
        <v>2645</v>
      </c>
      <c r="T539" s="732" t="s">
        <v>54</v>
      </c>
      <c r="U539" s="734" t="s">
        <v>2645</v>
      </c>
      <c r="V539" s="732" t="s">
        <v>2611</v>
      </c>
      <c r="W539" s="732" t="s">
        <v>354</v>
      </c>
      <c r="X539" s="732" t="s">
        <v>610</v>
      </c>
    </row>
    <row r="540" spans="1:24" s="56" customFormat="1" ht="18" customHeight="1" x14ac:dyDescent="0.35">
      <c r="A540" s="713" t="s">
        <v>2644</v>
      </c>
      <c r="B540" s="731" t="str">
        <f t="shared" si="29"/>
        <v>E</v>
      </c>
      <c r="C540" s="731" t="str" cm="1">
        <f t="array" ref="C540">IF(B540="","",_xlfn.IFS(B540="A","📦 Appro. généraux",B540="H","🛡️ Hygiène &amp; Sécurité",B540="B","🏗️ Bâtiments &amp; Travaux",B540="J","🏗️ Bâtiments &amp; Travaux",B540="R","⚙️ Mécanique &amp; Atelier",B540="N","🧪 Chimie &amp; Biologie",B540="G","🧪 Chimie &amp; Biologie",B540="C","📣 Communication &amp; Culture",B540="D","✈️ Déplacements &amp; Logist.",B540="F","✈️ Déplacements &amp; Logist.",B540="E","📋 Études, Conseils &amp; RH",B540="I","💻 Informatique &amp; Audio.",B540="M","🔬 Instruments scient.",B540="O","🔬 Instruments scient.",B540="P","🔬 Instruments scient.",B540="S","🔬 Instruments scient.",B540="T","🔬 Instruments scient.",B540="U","🔬 Instruments scient.",B540="V","🔬 Instruments scient.",B540="W","🔬 Instruments scient.",B540="K","🐁 Expérimentation",B540="Q","🐁 Expérimentation",B540="L","🏥 Santé &amp; Médical",TRUE,"❓ Inconnu"))</f>
        <v>📋 Études, Conseils &amp; RH</v>
      </c>
      <c r="D540" s="732" t="s">
        <v>777</v>
      </c>
      <c r="E540" s="732" t="s">
        <v>2608</v>
      </c>
      <c r="F540" s="732" t="s">
        <v>2609</v>
      </c>
      <c r="G540" s="732">
        <v>4</v>
      </c>
      <c r="H540" s="732" t="s">
        <v>2614</v>
      </c>
      <c r="I540" s="732" t="s">
        <v>797</v>
      </c>
      <c r="J540" s="732" t="s">
        <v>798</v>
      </c>
      <c r="K540" s="732" t="s">
        <v>799</v>
      </c>
      <c r="L540" s="714" t="s">
        <v>2645</v>
      </c>
      <c r="M540" s="714" t="s">
        <v>2645</v>
      </c>
      <c r="N540" s="732" t="s">
        <v>2645</v>
      </c>
      <c r="O540" s="733">
        <v>50000</v>
      </c>
      <c r="P540" s="732" t="s">
        <v>860</v>
      </c>
      <c r="Q540" s="732" t="s">
        <v>2645</v>
      </c>
      <c r="R540" s="732" t="s">
        <v>2645</v>
      </c>
      <c r="S540" s="732" t="s">
        <v>2645</v>
      </c>
      <c r="T540" s="732" t="s">
        <v>54</v>
      </c>
      <c r="U540" s="734" t="s">
        <v>2645</v>
      </c>
      <c r="V540" s="732" t="s">
        <v>2611</v>
      </c>
      <c r="W540" s="732" t="s">
        <v>354</v>
      </c>
      <c r="X540" s="732" t="s">
        <v>610</v>
      </c>
    </row>
    <row r="541" spans="1:24" s="56" customFormat="1" ht="18" customHeight="1" x14ac:dyDescent="0.35">
      <c r="A541" s="713" t="s">
        <v>2644</v>
      </c>
      <c r="B541" s="735" t="str">
        <f t="shared" si="29"/>
        <v>C</v>
      </c>
      <c r="C541" s="735" t="str" cm="1">
        <f t="array" ref="C541">IF(B541="","",_xlfn.IFS(B541="A","📦 Appro. généraux",B541="H","🛡️ Hygiène &amp; Sécurité",B541="B","🏗️ Bâtiments &amp; Travaux",B541="J","🏗️ Bâtiments &amp; Travaux",B541="R","⚙️ Mécanique &amp; Atelier",B541="N","🧪 Chimie &amp; Biologie",B541="G","🧪 Chimie &amp; Biologie",B541="C","📣 Communication &amp; Culture",B541="D","✈️ Déplacements &amp; Logist.",B541="F","✈️ Déplacements &amp; Logist.",B541="E","📋 Études, Conseils &amp; RH",B541="I","💻 Informatique &amp; Audio.",B541="M","🔬 Instruments scient.",B541="O","🔬 Instruments scient.",B541="P","🔬 Instruments scient.",B541="S","🔬 Instruments scient.",B541="T","🔬 Instruments scient.",B541="U","🔬 Instruments scient.",B541="V","🔬 Instruments scient.",B541="W","🔬 Instruments scient.",B541="K","🐁 Expérimentation",B541="Q","🐁 Expérimentation",B541="L","🏥 Santé &amp; Médical",TRUE,"❓ Inconnu"))</f>
        <v>📣 Communication &amp; Culture</v>
      </c>
      <c r="D541" s="736" t="s">
        <v>777</v>
      </c>
      <c r="E541" s="736" t="s">
        <v>2615</v>
      </c>
      <c r="F541" s="736" t="s">
        <v>2616</v>
      </c>
      <c r="G541" s="736">
        <v>1</v>
      </c>
      <c r="H541" s="736" t="s">
        <v>2617</v>
      </c>
      <c r="I541" s="736" t="s">
        <v>797</v>
      </c>
      <c r="J541" s="736" t="s">
        <v>855</v>
      </c>
      <c r="K541" s="736" t="s">
        <v>858</v>
      </c>
      <c r="L541" s="714" t="s">
        <v>2695</v>
      </c>
      <c r="M541" s="714" t="s">
        <v>2696</v>
      </c>
      <c r="N541" s="736" t="s">
        <v>2645</v>
      </c>
      <c r="O541" s="737">
        <v>300000</v>
      </c>
      <c r="P541" s="736" t="s">
        <v>2645</v>
      </c>
      <c r="Q541" s="736" t="s">
        <v>2645</v>
      </c>
      <c r="R541" s="736" t="s">
        <v>2645</v>
      </c>
      <c r="S541" s="736" t="s">
        <v>2645</v>
      </c>
      <c r="T541" s="736" t="s">
        <v>54</v>
      </c>
      <c r="U541" s="738" t="s">
        <v>2645</v>
      </c>
      <c r="V541" s="736" t="s">
        <v>803</v>
      </c>
      <c r="W541" s="736" t="s">
        <v>2623</v>
      </c>
      <c r="X541" s="736" t="s">
        <v>2626</v>
      </c>
    </row>
    <row r="542" spans="1:24" s="56" customFormat="1" ht="18" customHeight="1" x14ac:dyDescent="0.35">
      <c r="A542" s="713" t="s">
        <v>2644</v>
      </c>
      <c r="B542" s="735" t="str">
        <f t="shared" si="29"/>
        <v>C</v>
      </c>
      <c r="C542" s="735" t="str" cm="1">
        <f t="array" ref="C542">IF(B542="","",_xlfn.IFS(B542="A","📦 Appro. généraux",B542="H","🛡️ Hygiène &amp; Sécurité",B542="B","🏗️ Bâtiments &amp; Travaux",B542="J","🏗️ Bâtiments &amp; Travaux",B542="R","⚙️ Mécanique &amp; Atelier",B542="N","🧪 Chimie &amp; Biologie",B542="G","🧪 Chimie &amp; Biologie",B542="C","📣 Communication &amp; Culture",B542="D","✈️ Déplacements &amp; Logist.",B542="F","✈️ Déplacements &amp; Logist.",B542="E","📋 Études, Conseils &amp; RH",B542="I","💻 Informatique &amp; Audio.",B542="M","🔬 Instruments scient.",B542="O","🔬 Instruments scient.",B542="P","🔬 Instruments scient.",B542="S","🔬 Instruments scient.",B542="T","🔬 Instruments scient.",B542="U","🔬 Instruments scient.",B542="V","🔬 Instruments scient.",B542="W","🔬 Instruments scient.",B542="K","🐁 Expérimentation",B542="Q","🐁 Expérimentation",B542="L","🏥 Santé &amp; Médical",TRUE,"❓ Inconnu"))</f>
        <v>📣 Communication &amp; Culture</v>
      </c>
      <c r="D542" s="736" t="s">
        <v>777</v>
      </c>
      <c r="E542" s="736" t="s">
        <v>2615</v>
      </c>
      <c r="F542" s="736" t="s">
        <v>2616</v>
      </c>
      <c r="G542" s="736">
        <v>2</v>
      </c>
      <c r="H542" s="736" t="s">
        <v>2618</v>
      </c>
      <c r="I542" s="736" t="s">
        <v>797</v>
      </c>
      <c r="J542" s="736" t="s">
        <v>855</v>
      </c>
      <c r="K542" s="736" t="s">
        <v>858</v>
      </c>
      <c r="L542" s="714" t="s">
        <v>2645</v>
      </c>
      <c r="M542" s="714" t="s">
        <v>2645</v>
      </c>
      <c r="N542" s="736" t="s">
        <v>2645</v>
      </c>
      <c r="O542" s="737">
        <v>1500000</v>
      </c>
      <c r="P542" s="736" t="s">
        <v>2645</v>
      </c>
      <c r="Q542" s="736" t="s">
        <v>2645</v>
      </c>
      <c r="R542" s="736" t="s">
        <v>2645</v>
      </c>
      <c r="S542" s="736" t="s">
        <v>2645</v>
      </c>
      <c r="T542" s="736" t="s">
        <v>54</v>
      </c>
      <c r="U542" s="738" t="s">
        <v>2645</v>
      </c>
      <c r="V542" s="736" t="s">
        <v>803</v>
      </c>
      <c r="W542" s="736" t="s">
        <v>2624</v>
      </c>
      <c r="X542" s="736" t="s">
        <v>2626</v>
      </c>
    </row>
    <row r="543" spans="1:24" s="56" customFormat="1" ht="18" customHeight="1" x14ac:dyDescent="0.35">
      <c r="A543" s="713" t="s">
        <v>2644</v>
      </c>
      <c r="B543" s="735" t="str">
        <f t="shared" si="29"/>
        <v>C</v>
      </c>
      <c r="C543" s="735" t="str" cm="1">
        <f t="array" ref="C543">IF(B543="","",_xlfn.IFS(B543="A","📦 Appro. généraux",B543="H","🛡️ Hygiène &amp; Sécurité",B543="B","🏗️ Bâtiments &amp; Travaux",B543="J","🏗️ Bâtiments &amp; Travaux",B543="R","⚙️ Mécanique &amp; Atelier",B543="N","🧪 Chimie &amp; Biologie",B543="G","🧪 Chimie &amp; Biologie",B543="C","📣 Communication &amp; Culture",B543="D","✈️ Déplacements &amp; Logist.",B543="F","✈️ Déplacements &amp; Logist.",B543="E","📋 Études, Conseils &amp; RH",B543="I","💻 Informatique &amp; Audio.",B543="M","🔬 Instruments scient.",B543="O","🔬 Instruments scient.",B543="P","🔬 Instruments scient.",B543="S","🔬 Instruments scient.",B543="T","🔬 Instruments scient.",B543="U","🔬 Instruments scient.",B543="V","🔬 Instruments scient.",B543="W","🔬 Instruments scient.",B543="K","🐁 Expérimentation",B543="Q","🐁 Expérimentation",B543="L","🏥 Santé &amp; Médical",TRUE,"❓ Inconnu"))</f>
        <v>📣 Communication &amp; Culture</v>
      </c>
      <c r="D543" s="736" t="s">
        <v>777</v>
      </c>
      <c r="E543" s="736" t="s">
        <v>2615</v>
      </c>
      <c r="F543" s="736" t="s">
        <v>2616</v>
      </c>
      <c r="G543" s="736">
        <v>3</v>
      </c>
      <c r="H543" s="736" t="s">
        <v>2619</v>
      </c>
      <c r="I543" s="736" t="s">
        <v>797</v>
      </c>
      <c r="J543" s="736" t="s">
        <v>855</v>
      </c>
      <c r="K543" s="736" t="s">
        <v>858</v>
      </c>
      <c r="L543" s="714" t="s">
        <v>2645</v>
      </c>
      <c r="M543" s="714" t="s">
        <v>2645</v>
      </c>
      <c r="N543" s="736" t="s">
        <v>2645</v>
      </c>
      <c r="O543" s="737">
        <v>200000</v>
      </c>
      <c r="P543" s="736" t="s">
        <v>2645</v>
      </c>
      <c r="Q543" s="736" t="s">
        <v>2645</v>
      </c>
      <c r="R543" s="736" t="s">
        <v>2645</v>
      </c>
      <c r="S543" s="736" t="s">
        <v>2645</v>
      </c>
      <c r="T543" s="736" t="s">
        <v>54</v>
      </c>
      <c r="U543" s="738" t="s">
        <v>2645</v>
      </c>
      <c r="V543" s="736" t="s">
        <v>803</v>
      </c>
      <c r="W543" s="736" t="s">
        <v>2625</v>
      </c>
      <c r="X543" s="736" t="s">
        <v>2627</v>
      </c>
    </row>
    <row r="544" spans="1:24" ht="15.75" customHeight="1" x14ac:dyDescent="0.35">
      <c r="A544" s="713" t="s">
        <v>2644</v>
      </c>
      <c r="B544" s="592" t="str">
        <f t="shared" si="29"/>
        <v/>
      </c>
      <c r="C544" s="593" t="str" cm="1">
        <f t="array" ref="C544">IF(B544="","",_xlfn.IFS(B544="A","📦 Appro. généraux",B544="H","🛡️ Hygiène &amp; Sécurité",B544="B","🏗️ Bâtiments &amp; Travaux",B544="J","🏗️ Bâtiments &amp; Travaux",B544="R","⚙️ Mécanique &amp; Atelier",B544="N","🧪 Chimie &amp; Biologie",B544="G","🧪 Chimie &amp; Biologie",B544="C","📣 Communication &amp; Culture",B544="D","✈️ Déplacements &amp; Logist.",B544="F","✈️ Déplacements &amp; Logist.",B544="E","📋 Études, Conseils &amp; RH",B544="I","💻 Informatique &amp; Audio.",B544="M","🔬 Instruments scient.",B544="O","🔬 Instruments scient.",B544="P","🔬 Instruments scient.",B544="S","🔬 Instruments scient.",B544="T","🔬 Instruments scient.",B544="U","🔬 Instruments scient.",B544="V","🔬 Instruments scient.",B544="W","🔬 Instruments scient.",B544="K","🐁 Expérimentation",B544="Q","🐁 Expérimentation",B544="L","🏥 Santé &amp; Médical",TRUE,"❓ Inconnu"))</f>
        <v/>
      </c>
      <c r="D544" s="132"/>
      <c r="E544" s="736" t="s">
        <v>2726</v>
      </c>
      <c r="F544" s="132"/>
      <c r="G544" s="132"/>
      <c r="H544" s="132"/>
      <c r="I544" s="132"/>
      <c r="J544" s="132"/>
      <c r="K544" s="132"/>
      <c r="L544" s="132"/>
      <c r="M544" s="132"/>
      <c r="N544" s="132"/>
      <c r="O544" s="132"/>
      <c r="P544" s="132"/>
      <c r="Q544" s="132"/>
      <c r="R544" s="132"/>
      <c r="S544" s="132"/>
      <c r="T544" s="132"/>
      <c r="U544" s="178"/>
      <c r="V544" s="132"/>
      <c r="W544" s="132"/>
      <c r="X544" s="132"/>
    </row>
    <row r="545" spans="1:24" ht="15.75" customHeight="1" x14ac:dyDescent="0.35">
      <c r="A545" s="713" t="s">
        <v>2644</v>
      </c>
      <c r="B545" s="592" t="str">
        <f t="shared" si="29"/>
        <v/>
      </c>
      <c r="C545" s="593" t="str" cm="1">
        <f t="array" ref="C545">IF(B545="","",_xlfn.IFS(B545="A","📦 Appro. généraux",B545="H","🛡️ Hygiène &amp; Sécurité",B545="B","🏗️ Bâtiments &amp; Travaux",B545="J","🏗️ Bâtiments &amp; Travaux",B545="R","⚙️ Mécanique &amp; Atelier",B545="N","🧪 Chimie &amp; Biologie",B545="G","🧪 Chimie &amp; Biologie",B545="C","📣 Communication &amp; Culture",B545="D","✈️ Déplacements &amp; Logist.",B545="F","✈️ Déplacements &amp; Logist.",B545="E","📋 Études, Conseils &amp; RH",B545="I","💻 Informatique &amp; Audio.",B545="M","🔬 Instruments scient.",B545="O","🔬 Instruments scient.",B545="P","🔬 Instruments scient.",B545="S","🔬 Instruments scient.",B545="T","🔬 Instruments scient.",B545="U","🔬 Instruments scient.",B545="V","🔬 Instruments scient.",B545="W","🔬 Instruments scient.",B545="K","🐁 Expérimentation",B545="Q","🐁 Expérimentation",B545="L","🏥 Santé &amp; Médical",TRUE,"❓ Inconnu"))</f>
        <v/>
      </c>
      <c r="D545" s="132"/>
      <c r="E545" s="736" t="s">
        <v>2727</v>
      </c>
      <c r="F545" s="132"/>
      <c r="G545" s="132"/>
      <c r="H545" s="132"/>
      <c r="I545" s="132"/>
      <c r="J545" s="132"/>
      <c r="K545" s="132"/>
      <c r="L545" s="132"/>
      <c r="M545" s="132"/>
      <c r="N545" s="132"/>
      <c r="O545" s="132"/>
      <c r="P545" s="132"/>
      <c r="Q545" s="132"/>
      <c r="R545" s="132"/>
      <c r="S545" s="132"/>
      <c r="T545" s="132"/>
      <c r="U545" s="178"/>
      <c r="V545" s="132"/>
      <c r="W545" s="132"/>
      <c r="X545" s="132"/>
    </row>
    <row r="546" spans="1:24" ht="16.5" customHeight="1" x14ac:dyDescent="0.35">
      <c r="A546" s="713" t="s">
        <v>2644</v>
      </c>
      <c r="B546" s="592" t="str">
        <f t="shared" si="29"/>
        <v/>
      </c>
      <c r="C546" s="593" t="str" cm="1">
        <f t="array" ref="C546">IF(B546="","",_xlfn.IFS(B546="A","📦 Appro. généraux",B546="H","🛡️ Hygiène &amp; Sécurité",B546="B","🏗️ Bâtiments &amp; Travaux",B546="J","🏗️ Bâtiments &amp; Travaux",B546="R","⚙️ Mécanique &amp; Atelier",B546="N","🧪 Chimie &amp; Biologie",B546="G","🧪 Chimie &amp; Biologie",B546="C","📣 Communication &amp; Culture",B546="D","✈️ Déplacements &amp; Logist.",B546="F","✈️ Déplacements &amp; Logist.",B546="E","📋 Études, Conseils &amp; RH",B546="I","💻 Informatique &amp; Audio.",B546="M","🔬 Instruments scient.",B546="O","🔬 Instruments scient.",B546="P","🔬 Instruments scient.",B546="S","🔬 Instruments scient.",B546="T","🔬 Instruments scient.",B546="U","🔬 Instruments scient.",B546="V","🔬 Instruments scient.",B546="W","🔬 Instruments scient.",B546="K","🐁 Expérimentation",B546="Q","🐁 Expérimentation",B546="L","🏥 Santé &amp; Médical",TRUE,"❓ Inconnu"))</f>
        <v/>
      </c>
      <c r="D546" s="132"/>
      <c r="E546" s="736" t="s">
        <v>2728</v>
      </c>
      <c r="F546" s="132"/>
      <c r="G546" s="132"/>
      <c r="H546" s="132"/>
      <c r="I546" s="132"/>
      <c r="J546" s="132"/>
      <c r="K546" s="132"/>
      <c r="L546" s="132"/>
      <c r="M546" s="132"/>
      <c r="N546" s="132"/>
      <c r="O546" s="132"/>
      <c r="P546" s="132"/>
      <c r="Q546" s="132"/>
      <c r="R546" s="132"/>
      <c r="S546" s="132"/>
      <c r="T546" s="132"/>
      <c r="U546" s="178"/>
      <c r="V546" s="132"/>
      <c r="W546" s="132"/>
      <c r="X546" s="132"/>
    </row>
    <row r="547" spans="1:24" x14ac:dyDescent="0.35">
      <c r="B547" s="592" t="str">
        <f t="shared" si="29"/>
        <v/>
      </c>
      <c r="C547" s="593" t="str" cm="1">
        <f t="array" ref="C547">IF(B547="","",_xlfn.IFS(B547="A","📦 Appro. généraux",B547="H","🛡️ Hygiène &amp; Sécurité",B547="B","🏗️ Bâtiments &amp; Travaux",B547="J","🏗️ Bâtiments &amp; Travaux",B547="R","⚙️ Mécanique &amp; Atelier",B547="N","🧪 Chimie &amp; Biologie",B547="G","🧪 Chimie &amp; Biologie",B547="C","📣 Communication &amp; Culture",B547="D","✈️ Déplacements &amp; Logist.",B547="F","✈️ Déplacements &amp; Logist.",B547="E","📋 Études, Conseils &amp; RH",B547="I","💻 Informatique &amp; Audio.",B547="M","🔬 Instruments scient.",B547="O","🔬 Instruments scient.",B547="P","🔬 Instruments scient.",B547="S","🔬 Instruments scient.",B547="T","🔬 Instruments scient.",B547="U","🔬 Instruments scient.",B547="V","🔬 Instruments scient.",B547="W","🔬 Instruments scient.",B547="K","🐁 Expérimentation",B547="Q","🐁 Expérimentation",B547="L","🏥 Santé &amp; Médical",TRUE,"❓ Inconnu"))</f>
        <v/>
      </c>
      <c r="D547" s="132"/>
      <c r="E547"/>
      <c r="F547" s="132"/>
      <c r="G547" s="132"/>
      <c r="H547" s="132"/>
      <c r="I547" s="132"/>
      <c r="J547" s="132"/>
      <c r="K547" s="132"/>
      <c r="L547" s="132"/>
      <c r="M547" s="132"/>
      <c r="N547" s="132"/>
      <c r="O547" s="132"/>
      <c r="P547" s="132"/>
      <c r="Q547" s="132"/>
      <c r="R547" s="132"/>
      <c r="S547" s="132"/>
      <c r="T547" s="132"/>
      <c r="U547" s="178"/>
      <c r="V547" s="132"/>
      <c r="W547" s="132"/>
      <c r="X547" s="132"/>
    </row>
    <row r="548" spans="1:24" x14ac:dyDescent="0.35">
      <c r="B548" s="592" t="str">
        <f t="shared" si="29"/>
        <v/>
      </c>
      <c r="C548" s="593" t="str" cm="1">
        <f t="array" ref="C548">IF(B548="","",_xlfn.IFS(B548="A","📦 Appro. généraux",B548="H","🛡️ Hygiène &amp; Sécurité",B548="B","🏗️ Bâtiments &amp; Travaux",B548="J","🏗️ Bâtiments &amp; Travaux",B548="R","⚙️ Mécanique &amp; Atelier",B548="N","🧪 Chimie &amp; Biologie",B548="G","🧪 Chimie &amp; Biologie",B548="C","📣 Communication &amp; Culture",B548="D","✈️ Déplacements &amp; Logist.",B548="F","✈️ Déplacements &amp; Logist.",B548="E","📋 Études, Conseils &amp; RH",B548="I","💻 Informatique &amp; Audio.",B548="M","🔬 Instruments scient.",B548="O","🔬 Instruments scient.",B548="P","🔬 Instruments scient.",B548="S","🔬 Instruments scient.",B548="T","🔬 Instruments scient.",B548="U","🔬 Instruments scient.",B548="V","🔬 Instruments scient.",B548="W","🔬 Instruments scient.",B548="K","🐁 Expérimentation",B548="Q","🐁 Expérimentation",B548="L","🏥 Santé &amp; Médical",TRUE,"❓ Inconnu"))</f>
        <v/>
      </c>
      <c r="D548" s="132"/>
      <c r="E548" s="132"/>
      <c r="F548" s="132"/>
      <c r="G548" s="132"/>
      <c r="H548" s="132"/>
      <c r="I548" s="132"/>
      <c r="J548" s="132"/>
      <c r="K548" s="132"/>
      <c r="L548" s="132"/>
      <c r="M548" s="132"/>
      <c r="N548" s="132"/>
      <c r="O548" s="132"/>
      <c r="P548" s="132"/>
      <c r="Q548" s="132"/>
      <c r="R548" s="132"/>
      <c r="S548" s="132"/>
      <c r="T548" s="132"/>
      <c r="U548" s="178"/>
      <c r="V548" s="132"/>
      <c r="W548" s="132"/>
      <c r="X548" s="132"/>
    </row>
    <row r="549" spans="1:24" x14ac:dyDescent="0.35">
      <c r="B549" s="592" t="str">
        <f t="shared" si="29"/>
        <v/>
      </c>
      <c r="C549" s="593" t="str" cm="1">
        <f t="array" ref="C549">IF(B549="","",_xlfn.IFS(B549="A","📦 Appro. généraux",B549="H","🛡️ Hygiène &amp; Sécurité",B549="B","🏗️ Bâtiments &amp; Travaux",B549="J","🏗️ Bâtiments &amp; Travaux",B549="R","⚙️ Mécanique &amp; Atelier",B549="N","🧪 Chimie &amp; Biologie",B549="G","🧪 Chimie &amp; Biologie",B549="C","📣 Communication &amp; Culture",B549="D","✈️ Déplacements &amp; Logist.",B549="F","✈️ Déplacements &amp; Logist.",B549="E","📋 Études, Conseils &amp; RH",B549="I","💻 Informatique &amp; Audio.",B549="M","🔬 Instruments scient.",B549="O","🔬 Instruments scient.",B549="P","🔬 Instruments scient.",B549="S","🔬 Instruments scient.",B549="T","🔬 Instruments scient.",B549="U","🔬 Instruments scient.",B549="V","🔬 Instruments scient.",B549="W","🔬 Instruments scient.",B549="K","🐁 Expérimentation",B549="Q","🐁 Expérimentation",B549="L","🏥 Santé &amp; Médical",TRUE,"❓ Inconnu"))</f>
        <v/>
      </c>
      <c r="D549" s="132"/>
      <c r="E549" s="132"/>
      <c r="F549" s="132"/>
      <c r="G549" s="132"/>
      <c r="H549" s="132"/>
      <c r="I549" s="132"/>
      <c r="J549" s="132"/>
      <c r="K549" s="132"/>
      <c r="L549" s="132"/>
      <c r="M549" s="132"/>
      <c r="N549" s="132"/>
      <c r="O549" s="132"/>
      <c r="P549" s="132"/>
      <c r="Q549" s="132"/>
      <c r="R549" s="132"/>
      <c r="S549" s="132"/>
      <c r="T549" s="132"/>
      <c r="U549" s="178"/>
      <c r="V549" s="132"/>
      <c r="W549" s="132"/>
      <c r="X549" s="132"/>
    </row>
    <row r="550" spans="1:24" x14ac:dyDescent="0.35">
      <c r="B550" s="592" t="str">
        <f t="shared" si="29"/>
        <v/>
      </c>
      <c r="C550" s="593" t="str" cm="1">
        <f t="array" ref="C550">IF(B550="","",_xlfn.IFS(B550="A","📦 Appro. généraux",B550="H","🛡️ Hygiène &amp; Sécurité",B550="B","🏗️ Bâtiments &amp; Travaux",B550="J","🏗️ Bâtiments &amp; Travaux",B550="R","⚙️ Mécanique &amp; Atelier",B550="N","🧪 Chimie &amp; Biologie",B550="G","🧪 Chimie &amp; Biologie",B550="C","📣 Communication &amp; Culture",B550="D","✈️ Déplacements &amp; Logist.",B550="F","✈️ Déplacements &amp; Logist.",B550="E","📋 Études, Conseils &amp; RH",B550="I","💻 Informatique &amp; Audio.",B550="M","🔬 Instruments scient.",B550="O","🔬 Instruments scient.",B550="P","🔬 Instruments scient.",B550="S","🔬 Instruments scient.",B550="T","🔬 Instruments scient.",B550="U","🔬 Instruments scient.",B550="V","🔬 Instruments scient.",B550="W","🔬 Instruments scient.",B550="K","🐁 Expérimentation",B550="Q","🐁 Expérimentation",B550="L","🏥 Santé &amp; Médical",TRUE,"❓ Inconnu"))</f>
        <v/>
      </c>
      <c r="D550" s="132"/>
      <c r="E550" s="132"/>
      <c r="F550" s="132"/>
      <c r="G550" s="132"/>
      <c r="H550" s="132"/>
      <c r="I550" s="132"/>
      <c r="J550" s="132"/>
      <c r="K550" s="132"/>
      <c r="L550" s="132"/>
      <c r="M550" s="132"/>
      <c r="N550" s="132"/>
      <c r="O550" s="132"/>
      <c r="P550" s="132"/>
      <c r="Q550" s="132"/>
      <c r="R550" s="132"/>
      <c r="S550" s="132"/>
      <c r="T550" s="132"/>
      <c r="U550" s="178"/>
      <c r="V550" s="132"/>
      <c r="W550" s="132"/>
      <c r="X550" s="132"/>
    </row>
    <row r="551" spans="1:24" x14ac:dyDescent="0.35">
      <c r="B551" s="592" t="str">
        <f t="shared" si="29"/>
        <v/>
      </c>
      <c r="C551" s="593" t="str" cm="1">
        <f t="array" ref="C551">IF(B551="","",_xlfn.IFS(B551="A","📦 Appro. généraux",B551="H","🛡️ Hygiène &amp; Sécurité",B551="B","🏗️ Bâtiments &amp; Travaux",B551="J","🏗️ Bâtiments &amp; Travaux",B551="R","⚙️ Mécanique &amp; Atelier",B551="N","🧪 Chimie &amp; Biologie",B551="G","🧪 Chimie &amp; Biologie",B551="C","📣 Communication &amp; Culture",B551="D","✈️ Déplacements &amp; Logist.",B551="F","✈️ Déplacements &amp; Logist.",B551="E","📋 Études, Conseils &amp; RH",B551="I","💻 Informatique &amp; Audio.",B551="M","🔬 Instruments scient.",B551="O","🔬 Instruments scient.",B551="P","🔬 Instruments scient.",B551="S","🔬 Instruments scient.",B551="T","🔬 Instruments scient.",B551="U","🔬 Instruments scient.",B551="V","🔬 Instruments scient.",B551="W","🔬 Instruments scient.",B551="K","🐁 Expérimentation",B551="Q","🐁 Expérimentation",B551="L","🏥 Santé &amp; Médical",TRUE,"❓ Inconnu"))</f>
        <v/>
      </c>
      <c r="D551" s="132"/>
      <c r="E551" s="132"/>
      <c r="F551" s="132"/>
      <c r="G551" s="132"/>
      <c r="H551" s="132"/>
      <c r="I551" s="132"/>
      <c r="J551" s="132"/>
      <c r="K551" s="132"/>
      <c r="L551" s="132"/>
      <c r="M551" s="132"/>
      <c r="N551" s="132"/>
      <c r="O551" s="132"/>
      <c r="P551" s="132"/>
      <c r="Q551" s="132"/>
      <c r="R551" s="132"/>
      <c r="S551" s="132"/>
      <c r="T551" s="132"/>
      <c r="U551" s="178"/>
      <c r="V551" s="132"/>
      <c r="W551" s="132"/>
      <c r="X551" s="132"/>
    </row>
    <row r="552" spans="1:24" x14ac:dyDescent="0.35">
      <c r="B552" s="592" t="str">
        <f t="shared" si="29"/>
        <v/>
      </c>
      <c r="C552" s="593" t="str" cm="1">
        <f t="array" ref="C552">IF(B552="","",_xlfn.IFS(B552="A","📦 Appro. généraux",B552="H","🛡️ Hygiène &amp; Sécurité",B552="B","🏗️ Bâtiments &amp; Travaux",B552="J","🏗️ Bâtiments &amp; Travaux",B552="R","⚙️ Mécanique &amp; Atelier",B552="N","🧪 Chimie &amp; Biologie",B552="G","🧪 Chimie &amp; Biologie",B552="C","📣 Communication &amp; Culture",B552="D","✈️ Déplacements &amp; Logist.",B552="F","✈️ Déplacements &amp; Logist.",B552="E","📋 Études, Conseils &amp; RH",B552="I","💻 Informatique &amp; Audio.",B552="M","🔬 Instruments scient.",B552="O","🔬 Instruments scient.",B552="P","🔬 Instruments scient.",B552="S","🔬 Instruments scient.",B552="T","🔬 Instruments scient.",B552="U","🔬 Instruments scient.",B552="V","🔬 Instruments scient.",B552="W","🔬 Instruments scient.",B552="K","🐁 Expérimentation",B552="Q","🐁 Expérimentation",B552="L","🏥 Santé &amp; Médical",TRUE,"❓ Inconnu"))</f>
        <v/>
      </c>
      <c r="D552" s="132"/>
      <c r="E552" s="132"/>
      <c r="F552" s="132"/>
      <c r="G552" s="132"/>
      <c r="H552" s="132"/>
      <c r="I552" s="132"/>
      <c r="J552" s="132"/>
      <c r="K552" s="132"/>
      <c r="L552" s="132"/>
      <c r="M552" s="132"/>
      <c r="N552" s="132"/>
      <c r="O552" s="132"/>
      <c r="P552" s="132"/>
      <c r="Q552" s="132"/>
      <c r="R552" s="132"/>
      <c r="S552" s="132"/>
      <c r="T552" s="132"/>
      <c r="U552" s="178"/>
      <c r="V552" s="132"/>
      <c r="W552" s="132"/>
      <c r="X552" s="132"/>
    </row>
    <row r="553" spans="1:24" x14ac:dyDescent="0.35">
      <c r="B553" s="592" t="str">
        <f t="shared" si="29"/>
        <v/>
      </c>
      <c r="C553" s="593" t="str" cm="1">
        <f t="array" ref="C553">IF(B553="","",_xlfn.IFS(B553="A","📦 Appro. généraux",B553="H","🛡️ Hygiène &amp; Sécurité",B553="B","🏗️ Bâtiments &amp; Travaux",B553="J","🏗️ Bâtiments &amp; Travaux",B553="R","⚙️ Mécanique &amp; Atelier",B553="N","🧪 Chimie &amp; Biologie",B553="G","🧪 Chimie &amp; Biologie",B553="C","📣 Communication &amp; Culture",B553="D","✈️ Déplacements &amp; Logist.",B553="F","✈️ Déplacements &amp; Logist.",B553="E","📋 Études, Conseils &amp; RH",B553="I","💻 Informatique &amp; Audio.",B553="M","🔬 Instruments scient.",B553="O","🔬 Instruments scient.",B553="P","🔬 Instruments scient.",B553="S","🔬 Instruments scient.",B553="T","🔬 Instruments scient.",B553="U","🔬 Instruments scient.",B553="V","🔬 Instruments scient.",B553="W","🔬 Instruments scient.",B553="K","🐁 Expérimentation",B553="Q","🐁 Expérimentation",B553="L","🏥 Santé &amp; Médical",TRUE,"❓ Inconnu"))</f>
        <v/>
      </c>
      <c r="D553" s="132"/>
      <c r="E553" s="132"/>
      <c r="F553" s="132"/>
      <c r="G553" s="132"/>
      <c r="H553" s="132"/>
      <c r="I553" s="132"/>
      <c r="J553" s="132"/>
      <c r="K553" s="132"/>
      <c r="L553" s="132"/>
      <c r="M553" s="132"/>
      <c r="N553" s="132"/>
      <c r="O553" s="132"/>
      <c r="P553" s="132"/>
      <c r="Q553" s="132"/>
      <c r="R553" s="132"/>
      <c r="S553" s="132"/>
      <c r="T553" s="132"/>
      <c r="U553" s="178"/>
      <c r="V553" s="132"/>
      <c r="W553" s="132"/>
      <c r="X553" s="132"/>
    </row>
    <row r="554" spans="1:24" x14ac:dyDescent="0.35">
      <c r="B554" s="592" t="str">
        <f t="shared" si="29"/>
        <v/>
      </c>
      <c r="C554" s="593" t="str" cm="1">
        <f t="array" ref="C554">IF(B554="","",_xlfn.IFS(B554="A","📦 Appro. généraux",B554="H","🛡️ Hygiène &amp; Sécurité",B554="B","🏗️ Bâtiments &amp; Travaux",B554="J","🏗️ Bâtiments &amp; Travaux",B554="R","⚙️ Mécanique &amp; Atelier",B554="N","🧪 Chimie &amp; Biologie",B554="G","🧪 Chimie &amp; Biologie",B554="C","📣 Communication &amp; Culture",B554="D","✈️ Déplacements &amp; Logist.",B554="F","✈️ Déplacements &amp; Logist.",B554="E","📋 Études, Conseils &amp; RH",B554="I","💻 Informatique &amp; Audio.",B554="M","🔬 Instruments scient.",B554="O","🔬 Instruments scient.",B554="P","🔬 Instruments scient.",B554="S","🔬 Instruments scient.",B554="T","🔬 Instruments scient.",B554="U","🔬 Instruments scient.",B554="V","🔬 Instruments scient.",B554="W","🔬 Instruments scient.",B554="K","🐁 Expérimentation",B554="Q","🐁 Expérimentation",B554="L","🏥 Santé &amp; Médical",TRUE,"❓ Inconnu"))</f>
        <v/>
      </c>
      <c r="D554" s="132"/>
      <c r="E554" s="132"/>
      <c r="F554" s="132"/>
      <c r="G554" s="132"/>
      <c r="H554" s="132"/>
      <c r="I554" s="132"/>
      <c r="J554" s="132"/>
      <c r="K554" s="132"/>
      <c r="L554" s="132"/>
      <c r="M554" s="132"/>
      <c r="N554" s="132"/>
      <c r="O554" s="132"/>
      <c r="P554" s="132"/>
      <c r="Q554" s="132"/>
      <c r="R554" s="132"/>
      <c r="S554" s="132"/>
      <c r="T554" s="132"/>
      <c r="U554" s="178"/>
      <c r="V554" s="132"/>
      <c r="W554" s="132"/>
      <c r="X554" s="132"/>
    </row>
    <row r="555" spans="1:24" x14ac:dyDescent="0.35">
      <c r="B555" s="592" t="str">
        <f t="shared" si="29"/>
        <v/>
      </c>
      <c r="C555" s="593" t="str" cm="1">
        <f t="array" ref="C555">IF(B555="","",_xlfn.IFS(B555="A","📦 Appro. généraux",B555="H","🛡️ Hygiène &amp; Sécurité",B555="B","🏗️ Bâtiments &amp; Travaux",B555="J","🏗️ Bâtiments &amp; Travaux",B555="R","⚙️ Mécanique &amp; Atelier",B555="N","🧪 Chimie &amp; Biologie",B555="G","🧪 Chimie &amp; Biologie",B555="C","📣 Communication &amp; Culture",B555="D","✈️ Déplacements &amp; Logist.",B555="F","✈️ Déplacements &amp; Logist.",B555="E","📋 Études, Conseils &amp; RH",B555="I","💻 Informatique &amp; Audio.",B555="M","🔬 Instruments scient.",B555="O","🔬 Instruments scient.",B555="P","🔬 Instruments scient.",B555="S","🔬 Instruments scient.",B555="T","🔬 Instruments scient.",B555="U","🔬 Instruments scient.",B555="V","🔬 Instruments scient.",B555="W","🔬 Instruments scient.",B555="K","🐁 Expérimentation",B555="Q","🐁 Expérimentation",B555="L","🏥 Santé &amp; Médical",TRUE,"❓ Inconnu"))</f>
        <v/>
      </c>
      <c r="D555" s="132"/>
      <c r="E555" s="132"/>
      <c r="F555" s="132"/>
      <c r="G555" s="132"/>
      <c r="H555" s="132"/>
      <c r="I555" s="132"/>
      <c r="J555" s="132"/>
      <c r="K555" s="132"/>
      <c r="L555" s="132"/>
      <c r="M555" s="132"/>
      <c r="N555" s="132"/>
      <c r="O555" s="132"/>
      <c r="P555" s="132"/>
      <c r="Q555" s="132"/>
      <c r="R555" s="132"/>
      <c r="S555" s="132"/>
      <c r="T555" s="132"/>
      <c r="U555" s="178"/>
      <c r="V555" s="132"/>
      <c r="W555" s="132"/>
      <c r="X555" s="132"/>
    </row>
    <row r="556" spans="1:24" x14ac:dyDescent="0.35">
      <c r="B556" s="592" t="str">
        <f t="shared" si="29"/>
        <v/>
      </c>
      <c r="C556" s="593" t="str" cm="1">
        <f t="array" ref="C556">IF(B556="","",_xlfn.IFS(B556="A","📦 Appro. généraux",B556="H","🛡️ Hygiène &amp; Sécurité",B556="B","🏗️ Bâtiments &amp; Travaux",B556="J","🏗️ Bâtiments &amp; Travaux",B556="R","⚙️ Mécanique &amp; Atelier",B556="N","🧪 Chimie &amp; Biologie",B556="G","🧪 Chimie &amp; Biologie",B556="C","📣 Communication &amp; Culture",B556="D","✈️ Déplacements &amp; Logist.",B556="F","✈️ Déplacements &amp; Logist.",B556="E","📋 Études, Conseils &amp; RH",B556="I","💻 Informatique &amp; Audio.",B556="M","🔬 Instruments scient.",B556="O","🔬 Instruments scient.",B556="P","🔬 Instruments scient.",B556="S","🔬 Instruments scient.",B556="T","🔬 Instruments scient.",B556="U","🔬 Instruments scient.",B556="V","🔬 Instruments scient.",B556="W","🔬 Instruments scient.",B556="K","🐁 Expérimentation",B556="Q","🐁 Expérimentation",B556="L","🏥 Santé &amp; Médical",TRUE,"❓ Inconnu"))</f>
        <v/>
      </c>
      <c r="D556" s="132"/>
      <c r="E556" s="132"/>
      <c r="F556" s="132"/>
      <c r="G556" s="132"/>
      <c r="H556" s="132"/>
      <c r="I556" s="132"/>
      <c r="J556" s="132"/>
      <c r="K556" s="132"/>
      <c r="L556" s="132"/>
      <c r="M556" s="132"/>
      <c r="N556" s="132"/>
      <c r="O556" s="132"/>
      <c r="P556" s="132"/>
      <c r="Q556" s="132"/>
      <c r="R556" s="132"/>
      <c r="S556" s="132"/>
      <c r="T556" s="132"/>
      <c r="U556" s="178"/>
      <c r="V556" s="132"/>
      <c r="W556" s="132"/>
      <c r="X556" s="132"/>
    </row>
    <row r="557" spans="1:24" x14ac:dyDescent="0.35">
      <c r="B557" s="592" t="str">
        <f t="shared" si="29"/>
        <v/>
      </c>
      <c r="C557" s="593" t="str" cm="1">
        <f t="array" ref="C557">IF(B557="","",_xlfn.IFS(B557="A","📦 Appro. généraux",B557="H","🛡️ Hygiène &amp; Sécurité",B557="B","🏗️ Bâtiments &amp; Travaux",B557="J","🏗️ Bâtiments &amp; Travaux",B557="R","⚙️ Mécanique &amp; Atelier",B557="N","🧪 Chimie &amp; Biologie",B557="G","🧪 Chimie &amp; Biologie",B557="C","📣 Communication &amp; Culture",B557="D","✈️ Déplacements &amp; Logist.",B557="F","✈️ Déplacements &amp; Logist.",B557="E","📋 Études, Conseils &amp; RH",B557="I","💻 Informatique &amp; Audio.",B557="M","🔬 Instruments scient.",B557="O","🔬 Instruments scient.",B557="P","🔬 Instruments scient.",B557="S","🔬 Instruments scient.",B557="T","🔬 Instruments scient.",B557="U","🔬 Instruments scient.",B557="V","🔬 Instruments scient.",B557="W","🔬 Instruments scient.",B557="K","🐁 Expérimentation",B557="Q","🐁 Expérimentation",B557="L","🏥 Santé &amp; Médical",TRUE,"❓ Inconnu"))</f>
        <v/>
      </c>
      <c r="D557" s="132"/>
      <c r="E557" s="132"/>
      <c r="F557" s="132"/>
      <c r="G557" s="132"/>
      <c r="H557" s="132"/>
      <c r="I557" s="132"/>
      <c r="J557" s="132"/>
      <c r="K557" s="132"/>
      <c r="L557" s="132"/>
      <c r="M557" s="132"/>
      <c r="N557" s="132"/>
      <c r="O557" s="132"/>
      <c r="P557" s="132"/>
      <c r="Q557" s="132"/>
      <c r="R557" s="132"/>
      <c r="S557" s="132"/>
      <c r="T557" s="132"/>
      <c r="U557" s="178"/>
      <c r="V557" s="132"/>
      <c r="W557" s="132"/>
      <c r="X557" s="132"/>
    </row>
    <row r="558" spans="1:24" x14ac:dyDescent="0.35">
      <c r="B558" s="592" t="str">
        <f t="shared" si="29"/>
        <v/>
      </c>
      <c r="C558" s="593" t="str" cm="1">
        <f t="array" ref="C558">IF(B558="","",_xlfn.IFS(B558="A","📦 Appro. généraux",B558="H","🛡️ Hygiène &amp; Sécurité",B558="B","🏗️ Bâtiments &amp; Travaux",B558="J","🏗️ Bâtiments &amp; Travaux",B558="R","⚙️ Mécanique &amp; Atelier",B558="N","🧪 Chimie &amp; Biologie",B558="G","🧪 Chimie &amp; Biologie",B558="C","📣 Communication &amp; Culture",B558="D","✈️ Déplacements &amp; Logist.",B558="F","✈️ Déplacements &amp; Logist.",B558="E","📋 Études, Conseils &amp; RH",B558="I","💻 Informatique &amp; Audio.",B558="M","🔬 Instruments scient.",B558="O","🔬 Instruments scient.",B558="P","🔬 Instruments scient.",B558="S","🔬 Instruments scient.",B558="T","🔬 Instruments scient.",B558="U","🔬 Instruments scient.",B558="V","🔬 Instruments scient.",B558="W","🔬 Instruments scient.",B558="K","🐁 Expérimentation",B558="Q","🐁 Expérimentation",B558="L","🏥 Santé &amp; Médical",TRUE,"❓ Inconnu"))</f>
        <v/>
      </c>
      <c r="D558" s="132"/>
      <c r="E558" s="132"/>
      <c r="F558" s="132"/>
      <c r="G558" s="132"/>
      <c r="H558" s="132"/>
      <c r="I558" s="132"/>
      <c r="J558" s="132"/>
      <c r="K558" s="132"/>
      <c r="L558" s="132"/>
      <c r="M558" s="132"/>
      <c r="N558" s="132"/>
      <c r="O558" s="132"/>
      <c r="P558" s="132"/>
      <c r="Q558" s="132"/>
      <c r="R558" s="132"/>
      <c r="S558" s="132"/>
      <c r="T558" s="132"/>
      <c r="U558" s="178"/>
      <c r="V558" s="132"/>
      <c r="W558" s="132"/>
      <c r="X558" s="132"/>
    </row>
    <row r="559" spans="1:24" x14ac:dyDescent="0.35">
      <c r="B559" s="592" t="str">
        <f t="shared" si="29"/>
        <v/>
      </c>
      <c r="C559" s="593" t="str" cm="1">
        <f t="array" ref="C559">IF(B559="","",_xlfn.IFS(B559="A","📦 Appro. généraux",B559="H","🛡️ Hygiène &amp; Sécurité",B559="B","🏗️ Bâtiments &amp; Travaux",B559="J","🏗️ Bâtiments &amp; Travaux",B559="R","⚙️ Mécanique &amp; Atelier",B559="N","🧪 Chimie &amp; Biologie",B559="G","🧪 Chimie &amp; Biologie",B559="C","📣 Communication &amp; Culture",B559="D","✈️ Déplacements &amp; Logist.",B559="F","✈️ Déplacements &amp; Logist.",B559="E","📋 Études, Conseils &amp; RH",B559="I","💻 Informatique &amp; Audio.",B559="M","🔬 Instruments scient.",B559="O","🔬 Instruments scient.",B559="P","🔬 Instruments scient.",B559="S","🔬 Instruments scient.",B559="T","🔬 Instruments scient.",B559="U","🔬 Instruments scient.",B559="V","🔬 Instruments scient.",B559="W","🔬 Instruments scient.",B559="K","🐁 Expérimentation",B559="Q","🐁 Expérimentation",B559="L","🏥 Santé &amp; Médical",TRUE,"❓ Inconnu"))</f>
        <v/>
      </c>
      <c r="D559" s="132"/>
      <c r="E559" s="132"/>
      <c r="F559" s="132"/>
      <c r="G559" s="132"/>
      <c r="H559" s="132"/>
      <c r="I559" s="132"/>
      <c r="J559" s="132"/>
      <c r="K559" s="132"/>
      <c r="L559" s="132"/>
      <c r="M559" s="132"/>
      <c r="N559" s="132"/>
      <c r="O559" s="132"/>
      <c r="P559" s="132"/>
      <c r="Q559" s="132"/>
      <c r="R559" s="132"/>
      <c r="S559" s="132"/>
      <c r="T559" s="132"/>
      <c r="U559" s="178"/>
      <c r="V559" s="132"/>
      <c r="W559" s="132"/>
      <c r="X559" s="132"/>
    </row>
    <row r="560" spans="1:24" x14ac:dyDescent="0.35">
      <c r="B560" s="592" t="str">
        <f t="shared" si="29"/>
        <v/>
      </c>
      <c r="C560" s="593" t="str" cm="1">
        <f t="array" ref="C560">IF(B560="","",_xlfn.IFS(B560="A","📦 Appro. généraux",B560="H","🛡️ Hygiène &amp; Sécurité",B560="B","🏗️ Bâtiments &amp; Travaux",B560="J","🏗️ Bâtiments &amp; Travaux",B560="R","⚙️ Mécanique &amp; Atelier",B560="N","🧪 Chimie &amp; Biologie",B560="G","🧪 Chimie &amp; Biologie",B560="C","📣 Communication &amp; Culture",B560="D","✈️ Déplacements &amp; Logist.",B560="F","✈️ Déplacements &amp; Logist.",B560="E","📋 Études, Conseils &amp; RH",B560="I","💻 Informatique &amp; Audio.",B560="M","🔬 Instruments scient.",B560="O","🔬 Instruments scient.",B560="P","🔬 Instruments scient.",B560="S","🔬 Instruments scient.",B560="T","🔬 Instruments scient.",B560="U","🔬 Instruments scient.",B560="V","🔬 Instruments scient.",B560="W","🔬 Instruments scient.",B560="K","🐁 Expérimentation",B560="Q","🐁 Expérimentation",B560="L","🏥 Santé &amp; Médical",TRUE,"❓ Inconnu"))</f>
        <v/>
      </c>
      <c r="D560" s="132"/>
      <c r="E560" s="132"/>
      <c r="F560" s="132"/>
      <c r="G560" s="132"/>
      <c r="H560" s="132"/>
      <c r="I560" s="132"/>
      <c r="J560" s="132"/>
      <c r="K560" s="132"/>
      <c r="L560" s="132"/>
      <c r="M560" s="132"/>
      <c r="N560" s="132"/>
      <c r="O560" s="132"/>
      <c r="P560" s="132"/>
      <c r="Q560" s="132"/>
      <c r="R560" s="132"/>
      <c r="S560" s="132"/>
      <c r="T560" s="132"/>
      <c r="U560" s="178"/>
      <c r="V560" s="132"/>
      <c r="W560" s="132"/>
      <c r="X560" s="132"/>
    </row>
    <row r="561" spans="2:24" x14ac:dyDescent="0.35">
      <c r="B561" s="592" t="str">
        <f t="shared" si="29"/>
        <v/>
      </c>
      <c r="C561" s="593" t="str" cm="1">
        <f t="array" ref="C561">IF(B561="","",_xlfn.IFS(B561="A","📦 Appro. généraux",B561="H","🛡️ Hygiène &amp; Sécurité",B561="B","🏗️ Bâtiments &amp; Travaux",B561="J","🏗️ Bâtiments &amp; Travaux",B561="R","⚙️ Mécanique &amp; Atelier",B561="N","🧪 Chimie &amp; Biologie",B561="G","🧪 Chimie &amp; Biologie",B561="C","📣 Communication &amp; Culture",B561="D","✈️ Déplacements &amp; Logist.",B561="F","✈️ Déplacements &amp; Logist.",B561="E","📋 Études, Conseils &amp; RH",B561="I","💻 Informatique &amp; Audio.",B561="M","🔬 Instruments scient.",B561="O","🔬 Instruments scient.",B561="P","🔬 Instruments scient.",B561="S","🔬 Instruments scient.",B561="T","🔬 Instruments scient.",B561="U","🔬 Instruments scient.",B561="V","🔬 Instruments scient.",B561="W","🔬 Instruments scient.",B561="K","🐁 Expérimentation",B561="Q","🐁 Expérimentation",B561="L","🏥 Santé &amp; Médical",TRUE,"❓ Inconnu"))</f>
        <v/>
      </c>
      <c r="D561" s="132"/>
      <c r="E561" s="132"/>
      <c r="F561" s="132"/>
      <c r="G561" s="132"/>
      <c r="H561" s="132"/>
      <c r="I561" s="132"/>
      <c r="J561" s="132"/>
      <c r="K561" s="132"/>
      <c r="L561" s="132"/>
      <c r="M561" s="132"/>
      <c r="N561" s="132"/>
      <c r="O561" s="132"/>
      <c r="P561" s="132"/>
      <c r="Q561" s="132"/>
      <c r="R561" s="132"/>
      <c r="S561" s="132"/>
      <c r="T561" s="132"/>
      <c r="U561" s="178"/>
      <c r="V561" s="132"/>
      <c r="W561" s="132"/>
      <c r="X561" s="132"/>
    </row>
    <row r="562" spans="2:24" x14ac:dyDescent="0.35">
      <c r="B562" s="592" t="str">
        <f t="shared" si="29"/>
        <v/>
      </c>
      <c r="C562" s="593" t="str" cm="1">
        <f t="array" ref="C562">IF(B562="","",_xlfn.IFS(B562="A","📦 Appro. généraux",B562="H","🛡️ Hygiène &amp; Sécurité",B562="B","🏗️ Bâtiments &amp; Travaux",B562="J","🏗️ Bâtiments &amp; Travaux",B562="R","⚙️ Mécanique &amp; Atelier",B562="N","🧪 Chimie &amp; Biologie",B562="G","🧪 Chimie &amp; Biologie",B562="C","📣 Communication &amp; Culture",B562="D","✈️ Déplacements &amp; Logist.",B562="F","✈️ Déplacements &amp; Logist.",B562="E","📋 Études, Conseils &amp; RH",B562="I","💻 Informatique &amp; Audio.",B562="M","🔬 Instruments scient.",B562="O","🔬 Instruments scient.",B562="P","🔬 Instruments scient.",B562="S","🔬 Instruments scient.",B562="T","🔬 Instruments scient.",B562="U","🔬 Instruments scient.",B562="V","🔬 Instruments scient.",B562="W","🔬 Instruments scient.",B562="K","🐁 Expérimentation",B562="Q","🐁 Expérimentation",B562="L","🏥 Santé &amp; Médical",TRUE,"❓ Inconnu"))</f>
        <v/>
      </c>
      <c r="D562" s="132"/>
      <c r="E562" s="132"/>
      <c r="F562" s="132"/>
      <c r="G562" s="132"/>
      <c r="H562" s="132"/>
      <c r="I562" s="132"/>
      <c r="J562" s="132"/>
      <c r="K562" s="132"/>
      <c r="L562" s="132"/>
      <c r="M562" s="132"/>
      <c r="N562" s="132"/>
      <c r="O562" s="132"/>
      <c r="P562" s="132"/>
      <c r="Q562" s="132"/>
      <c r="R562" s="132"/>
      <c r="S562" s="132"/>
      <c r="T562" s="132"/>
      <c r="U562" s="178"/>
      <c r="V562" s="132"/>
      <c r="W562" s="132"/>
      <c r="X562" s="132"/>
    </row>
    <row r="563" spans="2:24" x14ac:dyDescent="0.35">
      <c r="B563" s="592" t="str">
        <f t="shared" si="29"/>
        <v/>
      </c>
      <c r="C563" s="593" t="str" cm="1">
        <f t="array" ref="C563">IF(B563="","",_xlfn.IFS(B563="A","📦 Appro. généraux",B563="H","🛡️ Hygiène &amp; Sécurité",B563="B","🏗️ Bâtiments &amp; Travaux",B563="J","🏗️ Bâtiments &amp; Travaux",B563="R","⚙️ Mécanique &amp; Atelier",B563="N","🧪 Chimie &amp; Biologie",B563="G","🧪 Chimie &amp; Biologie",B563="C","📣 Communication &amp; Culture",B563="D","✈️ Déplacements &amp; Logist.",B563="F","✈️ Déplacements &amp; Logist.",B563="E","📋 Études, Conseils &amp; RH",B563="I","💻 Informatique &amp; Audio.",B563="M","🔬 Instruments scient.",B563="O","🔬 Instruments scient.",B563="P","🔬 Instruments scient.",B563="S","🔬 Instruments scient.",B563="T","🔬 Instruments scient.",B563="U","🔬 Instruments scient.",B563="V","🔬 Instruments scient.",B563="W","🔬 Instruments scient.",B563="K","🐁 Expérimentation",B563="Q","🐁 Expérimentation",B563="L","🏥 Santé &amp; Médical",TRUE,"❓ Inconnu"))</f>
        <v/>
      </c>
      <c r="D563" s="132"/>
      <c r="E563" s="132"/>
      <c r="F563" s="132"/>
      <c r="G563" s="132"/>
      <c r="H563" s="132"/>
      <c r="I563" s="132"/>
      <c r="J563" s="132"/>
      <c r="K563" s="132"/>
      <c r="L563" s="132"/>
      <c r="M563" s="132"/>
      <c r="N563" s="132"/>
      <c r="O563" s="132"/>
      <c r="P563" s="132"/>
      <c r="Q563" s="132"/>
      <c r="R563" s="132"/>
      <c r="S563" s="132"/>
      <c r="T563" s="132"/>
      <c r="U563" s="178"/>
      <c r="V563" s="132"/>
      <c r="W563" s="132"/>
      <c r="X563" s="132"/>
    </row>
    <row r="564" spans="2:24" x14ac:dyDescent="0.35">
      <c r="B564" s="592" t="str">
        <f t="shared" si="29"/>
        <v/>
      </c>
      <c r="C564" s="593" t="str" cm="1">
        <f t="array" ref="C564">IF(B564="","",_xlfn.IFS(B564="A","📦 Appro. généraux",B564="H","🛡️ Hygiène &amp; Sécurité",B564="B","🏗️ Bâtiments &amp; Travaux",B564="J","🏗️ Bâtiments &amp; Travaux",B564="R","⚙️ Mécanique &amp; Atelier",B564="N","🧪 Chimie &amp; Biologie",B564="G","🧪 Chimie &amp; Biologie",B564="C","📣 Communication &amp; Culture",B564="D","✈️ Déplacements &amp; Logist.",B564="F","✈️ Déplacements &amp; Logist.",B564="E","📋 Études, Conseils &amp; RH",B564="I","💻 Informatique &amp; Audio.",B564="M","🔬 Instruments scient.",B564="O","🔬 Instruments scient.",B564="P","🔬 Instruments scient.",B564="S","🔬 Instruments scient.",B564="T","🔬 Instruments scient.",B564="U","🔬 Instruments scient.",B564="V","🔬 Instruments scient.",B564="W","🔬 Instruments scient.",B564="K","🐁 Expérimentation",B564="Q","🐁 Expérimentation",B564="L","🏥 Santé &amp; Médical",TRUE,"❓ Inconnu"))</f>
        <v/>
      </c>
      <c r="D564" s="132"/>
      <c r="E564" s="132"/>
      <c r="F564" s="132"/>
      <c r="G564" s="132"/>
      <c r="H564" s="132"/>
      <c r="I564" s="132"/>
      <c r="J564" s="132"/>
      <c r="K564" s="132"/>
      <c r="L564" s="132"/>
      <c r="M564" s="132"/>
      <c r="N564" s="132"/>
      <c r="O564" s="132"/>
      <c r="P564" s="132"/>
      <c r="Q564" s="132"/>
      <c r="R564" s="132"/>
      <c r="S564" s="132"/>
      <c r="T564" s="132"/>
      <c r="U564" s="178"/>
      <c r="V564" s="132"/>
      <c r="W564" s="132"/>
      <c r="X564" s="132"/>
    </row>
    <row r="565" spans="2:24" x14ac:dyDescent="0.35">
      <c r="B565" s="592" t="str">
        <f t="shared" si="29"/>
        <v/>
      </c>
      <c r="C565" s="593" t="str" cm="1">
        <f t="array" ref="C565">IF(B565="","",_xlfn.IFS(B565="A","📦 Appro. généraux",B565="H","🛡️ Hygiène &amp; Sécurité",B565="B","🏗️ Bâtiments &amp; Travaux",B565="J","🏗️ Bâtiments &amp; Travaux",B565="R","⚙️ Mécanique &amp; Atelier",B565="N","🧪 Chimie &amp; Biologie",B565="G","🧪 Chimie &amp; Biologie",B565="C","📣 Communication &amp; Culture",B565="D","✈️ Déplacements &amp; Logist.",B565="F","✈️ Déplacements &amp; Logist.",B565="E","📋 Études, Conseils &amp; RH",B565="I","💻 Informatique &amp; Audio.",B565="M","🔬 Instruments scient.",B565="O","🔬 Instruments scient.",B565="P","🔬 Instruments scient.",B565="S","🔬 Instruments scient.",B565="T","🔬 Instruments scient.",B565="U","🔬 Instruments scient.",B565="V","🔬 Instruments scient.",B565="W","🔬 Instruments scient.",B565="K","🐁 Expérimentation",B565="Q","🐁 Expérimentation",B565="L","🏥 Santé &amp; Médical",TRUE,"❓ Inconnu"))</f>
        <v/>
      </c>
      <c r="D565" s="132"/>
      <c r="E565" s="132"/>
      <c r="F565" s="132"/>
      <c r="G565" s="132"/>
      <c r="H565" s="132"/>
      <c r="I565" s="132"/>
      <c r="J565" s="132"/>
      <c r="K565" s="132"/>
      <c r="L565" s="132"/>
      <c r="M565" s="132"/>
      <c r="N565" s="132"/>
      <c r="O565" s="132"/>
      <c r="P565" s="132"/>
      <c r="Q565" s="132"/>
      <c r="R565" s="132"/>
      <c r="S565" s="132"/>
      <c r="T565" s="132"/>
      <c r="U565" s="178"/>
      <c r="V565" s="132"/>
      <c r="W565" s="132"/>
      <c r="X565" s="132"/>
    </row>
    <row r="566" spans="2:24" x14ac:dyDescent="0.35">
      <c r="B566" s="592" t="str">
        <f t="shared" si="29"/>
        <v/>
      </c>
      <c r="C566" s="593" t="str" cm="1">
        <f t="array" ref="C566">IF(B566="","",_xlfn.IFS(B566="A","📦 Appro. généraux",B566="H","🛡️ Hygiène &amp; Sécurité",B566="B","🏗️ Bâtiments &amp; Travaux",B566="J","🏗️ Bâtiments &amp; Travaux",B566="R","⚙️ Mécanique &amp; Atelier",B566="N","🧪 Chimie &amp; Biologie",B566="G","🧪 Chimie &amp; Biologie",B566="C","📣 Communication &amp; Culture",B566="D","✈️ Déplacements &amp; Logist.",B566="F","✈️ Déplacements &amp; Logist.",B566="E","📋 Études, Conseils &amp; RH",B566="I","💻 Informatique &amp; Audio.",B566="M","🔬 Instruments scient.",B566="O","🔬 Instruments scient.",B566="P","🔬 Instruments scient.",B566="S","🔬 Instruments scient.",B566="T","🔬 Instruments scient.",B566="U","🔬 Instruments scient.",B566="V","🔬 Instruments scient.",B566="W","🔬 Instruments scient.",B566="K","🐁 Expérimentation",B566="Q","🐁 Expérimentation",B566="L","🏥 Santé &amp; Médical",TRUE,"❓ Inconnu"))</f>
        <v/>
      </c>
      <c r="D566" s="132"/>
      <c r="E566" s="132"/>
      <c r="F566" s="132"/>
      <c r="G566" s="132"/>
      <c r="H566" s="132"/>
      <c r="I566" s="132"/>
      <c r="J566" s="132"/>
      <c r="K566" s="132"/>
      <c r="L566" s="132"/>
      <c r="M566" s="132"/>
      <c r="N566" s="132"/>
      <c r="O566" s="132"/>
      <c r="P566" s="132"/>
      <c r="Q566" s="132"/>
      <c r="R566" s="132"/>
      <c r="S566" s="132"/>
      <c r="T566" s="132"/>
      <c r="U566" s="178"/>
      <c r="V566" s="132"/>
      <c r="W566" s="132"/>
      <c r="X566" s="132"/>
    </row>
    <row r="567" spans="2:24" x14ac:dyDescent="0.35">
      <c r="B567" s="592" t="str">
        <f t="shared" si="29"/>
        <v/>
      </c>
      <c r="C567" s="593" t="str" cm="1">
        <f t="array" ref="C567">IF(B567="","",_xlfn.IFS(B567="A","📦 Appro. généraux",B567="H","🛡️ Hygiène &amp; Sécurité",B567="B","🏗️ Bâtiments &amp; Travaux",B567="J","🏗️ Bâtiments &amp; Travaux",B567="R","⚙️ Mécanique &amp; Atelier",B567="N","🧪 Chimie &amp; Biologie",B567="G","🧪 Chimie &amp; Biologie",B567="C","📣 Communication &amp; Culture",B567="D","✈️ Déplacements &amp; Logist.",B567="F","✈️ Déplacements &amp; Logist.",B567="E","📋 Études, Conseils &amp; RH",B567="I","💻 Informatique &amp; Audio.",B567="M","🔬 Instruments scient.",B567="O","🔬 Instruments scient.",B567="P","🔬 Instruments scient.",B567="S","🔬 Instruments scient.",B567="T","🔬 Instruments scient.",B567="U","🔬 Instruments scient.",B567="V","🔬 Instruments scient.",B567="W","🔬 Instruments scient.",B567="K","🐁 Expérimentation",B567="Q","🐁 Expérimentation",B567="L","🏥 Santé &amp; Médical",TRUE,"❓ Inconnu"))</f>
        <v/>
      </c>
      <c r="D567" s="132"/>
      <c r="E567" s="132"/>
      <c r="F567" s="132"/>
      <c r="G567" s="132"/>
      <c r="H567" s="132"/>
      <c r="I567" s="132"/>
      <c r="J567" s="132"/>
      <c r="K567" s="132"/>
      <c r="L567" s="132"/>
      <c r="M567" s="132"/>
      <c r="N567" s="132"/>
      <c r="O567" s="132"/>
      <c r="P567" s="132"/>
      <c r="Q567" s="132"/>
      <c r="R567" s="132"/>
      <c r="S567" s="132"/>
      <c r="T567" s="132"/>
      <c r="U567" s="178"/>
      <c r="V567" s="132"/>
      <c r="W567" s="132"/>
      <c r="X567" s="132"/>
    </row>
    <row r="568" spans="2:24" x14ac:dyDescent="0.35">
      <c r="B568" s="592" t="str">
        <f t="shared" si="29"/>
        <v/>
      </c>
      <c r="C568" s="593" t="str" cm="1">
        <f t="array" ref="C568">IF(B568="","",_xlfn.IFS(B568="A","📦 Appro. généraux",B568="H","🛡️ Hygiène &amp; Sécurité",B568="B","🏗️ Bâtiments &amp; Travaux",B568="J","🏗️ Bâtiments &amp; Travaux",B568="R","⚙️ Mécanique &amp; Atelier",B568="N","🧪 Chimie &amp; Biologie",B568="G","🧪 Chimie &amp; Biologie",B568="C","📣 Communication &amp; Culture",B568="D","✈️ Déplacements &amp; Logist.",B568="F","✈️ Déplacements &amp; Logist.",B568="E","📋 Études, Conseils &amp; RH",B568="I","💻 Informatique &amp; Audio.",B568="M","🔬 Instruments scient.",B568="O","🔬 Instruments scient.",B568="P","🔬 Instruments scient.",B568="S","🔬 Instruments scient.",B568="T","🔬 Instruments scient.",B568="U","🔬 Instruments scient.",B568="V","🔬 Instruments scient.",B568="W","🔬 Instruments scient.",B568="K","🐁 Expérimentation",B568="Q","🐁 Expérimentation",B568="L","🏥 Santé &amp; Médical",TRUE,"❓ Inconnu"))</f>
        <v/>
      </c>
      <c r="D568" s="132"/>
      <c r="E568" s="132"/>
      <c r="F568" s="132"/>
      <c r="G568" s="132"/>
      <c r="H568" s="132"/>
      <c r="I568" s="132"/>
      <c r="J568" s="132"/>
      <c r="K568" s="132"/>
      <c r="L568" s="132"/>
      <c r="M568" s="132"/>
      <c r="N568" s="132"/>
      <c r="O568" s="132"/>
      <c r="P568" s="132"/>
      <c r="Q568" s="132"/>
      <c r="R568" s="132"/>
      <c r="S568" s="132"/>
      <c r="T568" s="132"/>
      <c r="U568" s="178"/>
      <c r="V568" s="132"/>
      <c r="W568" s="132"/>
      <c r="X568" s="132"/>
    </row>
    <row r="569" spans="2:24" x14ac:dyDescent="0.35">
      <c r="B569" s="592" t="str">
        <f t="shared" si="29"/>
        <v/>
      </c>
      <c r="C569" s="593" t="str" cm="1">
        <f t="array" ref="C569">IF(B569="","",_xlfn.IFS(B569="A","📦 Appro. généraux",B569="H","🛡️ Hygiène &amp; Sécurité",B569="B","🏗️ Bâtiments &amp; Travaux",B569="J","🏗️ Bâtiments &amp; Travaux",B569="R","⚙️ Mécanique &amp; Atelier",B569="N","🧪 Chimie &amp; Biologie",B569="G","🧪 Chimie &amp; Biologie",B569="C","📣 Communication &amp; Culture",B569="D","✈️ Déplacements &amp; Logist.",B569="F","✈️ Déplacements &amp; Logist.",B569="E","📋 Études, Conseils &amp; RH",B569="I","💻 Informatique &amp; Audio.",B569="M","🔬 Instruments scient.",B569="O","🔬 Instruments scient.",B569="P","🔬 Instruments scient.",B569="S","🔬 Instruments scient.",B569="T","🔬 Instruments scient.",B569="U","🔬 Instruments scient.",B569="V","🔬 Instruments scient.",B569="W","🔬 Instruments scient.",B569="K","🐁 Expérimentation",B569="Q","🐁 Expérimentation",B569="L","🏥 Santé &amp; Médical",TRUE,"❓ Inconnu"))</f>
        <v/>
      </c>
      <c r="D569" s="132"/>
      <c r="E569" s="132"/>
      <c r="F569" s="132"/>
      <c r="G569" s="132"/>
      <c r="H569" s="132"/>
      <c r="I569" s="132"/>
      <c r="J569" s="132"/>
      <c r="K569" s="132"/>
      <c r="L569" s="132"/>
      <c r="M569" s="132"/>
      <c r="N569" s="132"/>
      <c r="O569" s="132"/>
      <c r="P569" s="132"/>
      <c r="Q569" s="132"/>
      <c r="R569" s="132"/>
      <c r="S569" s="132"/>
      <c r="T569" s="132"/>
      <c r="U569" s="178"/>
      <c r="V569" s="132"/>
      <c r="W569" s="132"/>
      <c r="X569" s="132"/>
    </row>
    <row r="570" spans="2:24" x14ac:dyDescent="0.35">
      <c r="B570" s="592" t="str">
        <f t="shared" si="29"/>
        <v/>
      </c>
      <c r="C570" s="593" t="str" cm="1">
        <f t="array" ref="C570">IF(B570="","",_xlfn.IFS(B570="A","📦 Appro. généraux",B570="H","🛡️ Hygiène &amp; Sécurité",B570="B","🏗️ Bâtiments &amp; Travaux",B570="J","🏗️ Bâtiments &amp; Travaux",B570="R","⚙️ Mécanique &amp; Atelier",B570="N","🧪 Chimie &amp; Biologie",B570="G","🧪 Chimie &amp; Biologie",B570="C","📣 Communication &amp; Culture",B570="D","✈️ Déplacements &amp; Logist.",B570="F","✈️ Déplacements &amp; Logist.",B570="E","📋 Études, Conseils &amp; RH",B570="I","💻 Informatique &amp; Audio.",B570="M","🔬 Instruments scient.",B570="O","🔬 Instruments scient.",B570="P","🔬 Instruments scient.",B570="S","🔬 Instruments scient.",B570="T","🔬 Instruments scient.",B570="U","🔬 Instruments scient.",B570="V","🔬 Instruments scient.",B570="W","🔬 Instruments scient.",B570="K","🐁 Expérimentation",B570="Q","🐁 Expérimentation",B570="L","🏥 Santé &amp; Médical",TRUE,"❓ Inconnu"))</f>
        <v/>
      </c>
      <c r="D570" s="132"/>
      <c r="E570" s="132"/>
      <c r="F570" s="132"/>
      <c r="G570" s="132"/>
      <c r="H570" s="132"/>
      <c r="I570" s="132"/>
      <c r="J570" s="132"/>
      <c r="K570" s="132"/>
      <c r="L570" s="132"/>
      <c r="M570" s="132"/>
      <c r="N570" s="132"/>
      <c r="O570" s="132"/>
      <c r="P570" s="132"/>
      <c r="Q570" s="132"/>
      <c r="R570" s="132"/>
      <c r="S570" s="132"/>
      <c r="T570" s="132"/>
      <c r="U570" s="178"/>
      <c r="V570" s="132"/>
      <c r="W570" s="132"/>
      <c r="X570" s="132"/>
    </row>
    <row r="571" spans="2:24" x14ac:dyDescent="0.35">
      <c r="B571" s="592" t="str">
        <f t="shared" si="29"/>
        <v/>
      </c>
      <c r="C571" s="593" t="str" cm="1">
        <f t="array" ref="C571">IF(B571="","",_xlfn.IFS(B571="A","📦 Appro. généraux",B571="H","🛡️ Hygiène &amp; Sécurité",B571="B","🏗️ Bâtiments &amp; Travaux",B571="J","🏗️ Bâtiments &amp; Travaux",B571="R","⚙️ Mécanique &amp; Atelier",B571="N","🧪 Chimie &amp; Biologie",B571="G","🧪 Chimie &amp; Biologie",B571="C","📣 Communication &amp; Culture",B571="D","✈️ Déplacements &amp; Logist.",B571="F","✈️ Déplacements &amp; Logist.",B571="E","📋 Études, Conseils &amp; RH",B571="I","💻 Informatique &amp; Audio.",B571="M","🔬 Instruments scient.",B571="O","🔬 Instruments scient.",B571="P","🔬 Instruments scient.",B571="S","🔬 Instruments scient.",B571="T","🔬 Instruments scient.",B571="U","🔬 Instruments scient.",B571="V","🔬 Instruments scient.",B571="W","🔬 Instruments scient.",B571="K","🐁 Expérimentation",B571="Q","🐁 Expérimentation",B571="L","🏥 Santé &amp; Médical",TRUE,"❓ Inconnu"))</f>
        <v/>
      </c>
      <c r="D571" s="132"/>
      <c r="E571" s="132"/>
      <c r="F571" s="132"/>
      <c r="G571" s="132"/>
      <c r="H571" s="132"/>
      <c r="I571" s="132"/>
      <c r="J571" s="132"/>
      <c r="K571" s="132"/>
      <c r="L571" s="132"/>
      <c r="M571" s="132"/>
      <c r="N571" s="132"/>
      <c r="O571" s="132"/>
      <c r="P571" s="132"/>
      <c r="Q571" s="132"/>
      <c r="R571" s="132"/>
      <c r="S571" s="132"/>
      <c r="T571" s="132"/>
      <c r="U571" s="178"/>
      <c r="V571" s="132"/>
      <c r="W571" s="132"/>
      <c r="X571" s="132"/>
    </row>
    <row r="572" spans="2:24" x14ac:dyDescent="0.35">
      <c r="B572" s="592" t="str">
        <f t="shared" si="29"/>
        <v/>
      </c>
      <c r="C572" s="593" t="str" cm="1">
        <f t="array" ref="C572">IF(B572="","",_xlfn.IFS(B572="A","📦 Appro. généraux",B572="H","🛡️ Hygiène &amp; Sécurité",B572="B","🏗️ Bâtiments &amp; Travaux",B572="J","🏗️ Bâtiments &amp; Travaux",B572="R","⚙️ Mécanique &amp; Atelier",B572="N","🧪 Chimie &amp; Biologie",B572="G","🧪 Chimie &amp; Biologie",B572="C","📣 Communication &amp; Culture",B572="D","✈️ Déplacements &amp; Logist.",B572="F","✈️ Déplacements &amp; Logist.",B572="E","📋 Études, Conseils &amp; RH",B572="I","💻 Informatique &amp; Audio.",B572="M","🔬 Instruments scient.",B572="O","🔬 Instruments scient.",B572="P","🔬 Instruments scient.",B572="S","🔬 Instruments scient.",B572="T","🔬 Instruments scient.",B572="U","🔬 Instruments scient.",B572="V","🔬 Instruments scient.",B572="W","🔬 Instruments scient.",B572="K","🐁 Expérimentation",B572="Q","🐁 Expérimentation",B572="L","🏥 Santé &amp; Médical",TRUE,"❓ Inconnu"))</f>
        <v/>
      </c>
      <c r="D572" s="132"/>
      <c r="E572" s="132"/>
      <c r="F572" s="132"/>
      <c r="G572" s="132"/>
      <c r="H572" s="132"/>
      <c r="I572" s="132"/>
      <c r="J572" s="132"/>
      <c r="K572" s="132"/>
      <c r="L572" s="132"/>
      <c r="M572" s="132"/>
      <c r="N572" s="132"/>
      <c r="O572" s="132"/>
      <c r="P572" s="132"/>
      <c r="Q572" s="132"/>
      <c r="R572" s="132"/>
      <c r="S572" s="132"/>
      <c r="T572" s="132"/>
      <c r="U572" s="178"/>
      <c r="V572" s="132"/>
      <c r="W572" s="132"/>
      <c r="X572" s="132"/>
    </row>
    <row r="573" spans="2:24" x14ac:dyDescent="0.35">
      <c r="B573" s="592" t="str">
        <f t="shared" si="29"/>
        <v/>
      </c>
      <c r="C573" s="593" t="str" cm="1">
        <f t="array" ref="C573">IF(B573="","",_xlfn.IFS(B573="A","📦 Appro. généraux",B573="H","🛡️ Hygiène &amp; Sécurité",B573="B","🏗️ Bâtiments &amp; Travaux",B573="J","🏗️ Bâtiments &amp; Travaux",B573="R","⚙️ Mécanique &amp; Atelier",B573="N","🧪 Chimie &amp; Biologie",B573="G","🧪 Chimie &amp; Biologie",B573="C","📣 Communication &amp; Culture",B573="D","✈️ Déplacements &amp; Logist.",B573="F","✈️ Déplacements &amp; Logist.",B573="E","📋 Études, Conseils &amp; RH",B573="I","💻 Informatique &amp; Audio.",B573="M","🔬 Instruments scient.",B573="O","🔬 Instruments scient.",B573="P","🔬 Instruments scient.",B573="S","🔬 Instruments scient.",B573="T","🔬 Instruments scient.",B573="U","🔬 Instruments scient.",B573="V","🔬 Instruments scient.",B573="W","🔬 Instruments scient.",B573="K","🐁 Expérimentation",B573="Q","🐁 Expérimentation",B573="L","🏥 Santé &amp; Médical",TRUE,"❓ Inconnu"))</f>
        <v/>
      </c>
      <c r="D573" s="132"/>
      <c r="E573" s="132"/>
      <c r="F573" s="132"/>
      <c r="G573" s="132"/>
      <c r="H573" s="132"/>
      <c r="I573" s="132"/>
      <c r="J573" s="132"/>
      <c r="K573" s="132"/>
      <c r="L573" s="132"/>
      <c r="M573" s="132"/>
      <c r="N573" s="132"/>
      <c r="O573" s="132"/>
      <c r="P573" s="132"/>
      <c r="Q573" s="132"/>
      <c r="R573" s="132"/>
      <c r="S573" s="132"/>
      <c r="T573" s="132"/>
      <c r="U573" s="178"/>
      <c r="V573" s="132"/>
      <c r="W573" s="132"/>
      <c r="X573" s="132"/>
    </row>
    <row r="574" spans="2:24" x14ac:dyDescent="0.35">
      <c r="B574" s="592" t="str">
        <f t="shared" si="29"/>
        <v/>
      </c>
      <c r="C574" s="593" t="str" cm="1">
        <f t="array" ref="C574">IF(B574="","",_xlfn.IFS(B574="A","📦 Appro. généraux",B574="H","🛡️ Hygiène &amp; Sécurité",B574="B","🏗️ Bâtiments &amp; Travaux",B574="J","🏗️ Bâtiments &amp; Travaux",B574="R","⚙️ Mécanique &amp; Atelier",B574="N","🧪 Chimie &amp; Biologie",B574="G","🧪 Chimie &amp; Biologie",B574="C","📣 Communication &amp; Culture",B574="D","✈️ Déplacements &amp; Logist.",B574="F","✈️ Déplacements &amp; Logist.",B574="E","📋 Études, Conseils &amp; RH",B574="I","💻 Informatique &amp; Audio.",B574="M","🔬 Instruments scient.",B574="O","🔬 Instruments scient.",B574="P","🔬 Instruments scient.",B574="S","🔬 Instruments scient.",B574="T","🔬 Instruments scient.",B574="U","🔬 Instruments scient.",B574="V","🔬 Instruments scient.",B574="W","🔬 Instruments scient.",B574="K","🐁 Expérimentation",B574="Q","🐁 Expérimentation",B574="L","🏥 Santé &amp; Médical",TRUE,"❓ Inconnu"))</f>
        <v/>
      </c>
      <c r="D574" s="132"/>
      <c r="E574" s="132"/>
      <c r="F574" s="132"/>
      <c r="G574" s="132"/>
      <c r="H574" s="132"/>
      <c r="I574" s="132"/>
      <c r="J574" s="132"/>
      <c r="K574" s="132"/>
      <c r="L574" s="132"/>
      <c r="M574" s="132"/>
      <c r="N574" s="132"/>
      <c r="O574" s="132"/>
      <c r="P574" s="132"/>
      <c r="Q574" s="132"/>
      <c r="R574" s="132"/>
      <c r="S574" s="132"/>
      <c r="T574" s="132"/>
      <c r="U574" s="178"/>
      <c r="V574" s="132"/>
      <c r="W574" s="132"/>
      <c r="X574" s="132"/>
    </row>
    <row r="575" spans="2:24" x14ac:dyDescent="0.35">
      <c r="B575" s="592" t="str">
        <f t="shared" ref="B575:B638" si="30">LEFT(W575,1)</f>
        <v/>
      </c>
      <c r="C575" s="593" t="str" cm="1">
        <f t="array" ref="C575">IF(B575="","",_xlfn.IFS(B575="A","📦 Appro. généraux",B575="H","🛡️ Hygiène &amp; Sécurité",B575="B","🏗️ Bâtiments &amp; Travaux",B575="J","🏗️ Bâtiments &amp; Travaux",B575="R","⚙️ Mécanique &amp; Atelier",B575="N","🧪 Chimie &amp; Biologie",B575="G","🧪 Chimie &amp; Biologie",B575="C","📣 Communication &amp; Culture",B575="D","✈️ Déplacements &amp; Logist.",B575="F","✈️ Déplacements &amp; Logist.",B575="E","📋 Études, Conseils &amp; RH",B575="I","💻 Informatique &amp; Audio.",B575="M","🔬 Instruments scient.",B575="O","🔬 Instruments scient.",B575="P","🔬 Instruments scient.",B575="S","🔬 Instruments scient.",B575="T","🔬 Instruments scient.",B575="U","🔬 Instruments scient.",B575="V","🔬 Instruments scient.",B575="W","🔬 Instruments scient.",B575="K","🐁 Expérimentation",B575="Q","🐁 Expérimentation",B575="L","🏥 Santé &amp; Médical",TRUE,"❓ Inconnu"))</f>
        <v/>
      </c>
      <c r="D575" s="132"/>
      <c r="E575" s="132"/>
      <c r="F575" s="132"/>
      <c r="G575" s="132"/>
      <c r="H575" s="132"/>
      <c r="I575" s="132"/>
      <c r="J575" s="132"/>
      <c r="K575" s="132"/>
      <c r="L575" s="132"/>
      <c r="M575" s="132"/>
      <c r="N575" s="132"/>
      <c r="O575" s="132"/>
      <c r="P575" s="132"/>
      <c r="Q575" s="132"/>
      <c r="R575" s="132"/>
      <c r="S575" s="132"/>
      <c r="T575" s="132"/>
      <c r="U575" s="178"/>
      <c r="V575" s="132"/>
      <c r="W575" s="132"/>
      <c r="X575" s="132"/>
    </row>
    <row r="576" spans="2:24" x14ac:dyDescent="0.35">
      <c r="B576" s="592" t="str">
        <f t="shared" si="30"/>
        <v/>
      </c>
      <c r="C576" s="593" t="str" cm="1">
        <f t="array" ref="C576">IF(B576="","",_xlfn.IFS(B576="A","📦 Appro. généraux",B576="H","🛡️ Hygiène &amp; Sécurité",B576="B","🏗️ Bâtiments &amp; Travaux",B576="J","🏗️ Bâtiments &amp; Travaux",B576="R","⚙️ Mécanique &amp; Atelier",B576="N","🧪 Chimie &amp; Biologie",B576="G","🧪 Chimie &amp; Biologie",B576="C","📣 Communication &amp; Culture",B576="D","✈️ Déplacements &amp; Logist.",B576="F","✈️ Déplacements &amp; Logist.",B576="E","📋 Études, Conseils &amp; RH",B576="I","💻 Informatique &amp; Audio.",B576="M","🔬 Instruments scient.",B576="O","🔬 Instruments scient.",B576="P","🔬 Instruments scient.",B576="S","🔬 Instruments scient.",B576="T","🔬 Instruments scient.",B576="U","🔬 Instruments scient.",B576="V","🔬 Instruments scient.",B576="W","🔬 Instruments scient.",B576="K","🐁 Expérimentation",B576="Q","🐁 Expérimentation",B576="L","🏥 Santé &amp; Médical",TRUE,"❓ Inconnu"))</f>
        <v/>
      </c>
      <c r="D576" s="132"/>
      <c r="E576" s="132"/>
      <c r="F576" s="132"/>
      <c r="G576" s="132"/>
      <c r="H576" s="132"/>
      <c r="I576" s="132"/>
      <c r="J576" s="132"/>
      <c r="K576" s="132"/>
      <c r="L576" s="132"/>
      <c r="M576" s="132"/>
      <c r="N576" s="132"/>
      <c r="O576" s="132"/>
      <c r="P576" s="132"/>
      <c r="Q576" s="132"/>
      <c r="R576" s="132"/>
      <c r="S576" s="132"/>
      <c r="T576" s="132"/>
      <c r="U576" s="178"/>
      <c r="V576" s="132"/>
      <c r="W576" s="132"/>
      <c r="X576" s="132"/>
    </row>
    <row r="577" spans="2:24" x14ac:dyDescent="0.35">
      <c r="B577" s="592" t="str">
        <f t="shared" si="30"/>
        <v/>
      </c>
      <c r="C577" s="593" t="str" cm="1">
        <f t="array" ref="C577">IF(B577="","",_xlfn.IFS(B577="A","📦 Appro. généraux",B577="H","🛡️ Hygiène &amp; Sécurité",B577="B","🏗️ Bâtiments &amp; Travaux",B577="J","🏗️ Bâtiments &amp; Travaux",B577="R","⚙️ Mécanique &amp; Atelier",B577="N","🧪 Chimie &amp; Biologie",B577="G","🧪 Chimie &amp; Biologie",B577="C","📣 Communication &amp; Culture",B577="D","✈️ Déplacements &amp; Logist.",B577="F","✈️ Déplacements &amp; Logist.",B577="E","📋 Études, Conseils &amp; RH",B577="I","💻 Informatique &amp; Audio.",B577="M","🔬 Instruments scient.",B577="O","🔬 Instruments scient.",B577="P","🔬 Instruments scient.",B577="S","🔬 Instruments scient.",B577="T","🔬 Instruments scient.",B577="U","🔬 Instruments scient.",B577="V","🔬 Instruments scient.",B577="W","🔬 Instruments scient.",B577="K","🐁 Expérimentation",B577="Q","🐁 Expérimentation",B577="L","🏥 Santé &amp; Médical",TRUE,"❓ Inconnu"))</f>
        <v/>
      </c>
      <c r="D577" s="132"/>
      <c r="E577" s="132"/>
      <c r="F577" s="132"/>
      <c r="G577" s="132"/>
      <c r="H577" s="132"/>
      <c r="I577" s="132"/>
      <c r="J577" s="132"/>
      <c r="K577" s="132"/>
      <c r="L577" s="132"/>
      <c r="M577" s="132"/>
      <c r="N577" s="132"/>
      <c r="O577" s="132"/>
      <c r="P577" s="132"/>
      <c r="Q577" s="132"/>
      <c r="R577" s="132"/>
      <c r="S577" s="132"/>
      <c r="T577" s="132"/>
      <c r="U577" s="178"/>
      <c r="V577" s="132"/>
      <c r="W577" s="132"/>
      <c r="X577" s="132"/>
    </row>
    <row r="578" spans="2:24" x14ac:dyDescent="0.35">
      <c r="B578" s="592" t="str">
        <f t="shared" si="30"/>
        <v/>
      </c>
      <c r="C578" s="593" t="str" cm="1">
        <f t="array" ref="C578">IF(B578="","",_xlfn.IFS(B578="A","📦 Appro. généraux",B578="H","🛡️ Hygiène &amp; Sécurité",B578="B","🏗️ Bâtiments &amp; Travaux",B578="J","🏗️ Bâtiments &amp; Travaux",B578="R","⚙️ Mécanique &amp; Atelier",B578="N","🧪 Chimie &amp; Biologie",B578="G","🧪 Chimie &amp; Biologie",B578="C","📣 Communication &amp; Culture",B578="D","✈️ Déplacements &amp; Logist.",B578="F","✈️ Déplacements &amp; Logist.",B578="E","📋 Études, Conseils &amp; RH",B578="I","💻 Informatique &amp; Audio.",B578="M","🔬 Instruments scient.",B578="O","🔬 Instruments scient.",B578="P","🔬 Instruments scient.",B578="S","🔬 Instruments scient.",B578="T","🔬 Instruments scient.",B578="U","🔬 Instruments scient.",B578="V","🔬 Instruments scient.",B578="W","🔬 Instruments scient.",B578="K","🐁 Expérimentation",B578="Q","🐁 Expérimentation",B578="L","🏥 Santé &amp; Médical",TRUE,"❓ Inconnu"))</f>
        <v/>
      </c>
      <c r="D578" s="132"/>
      <c r="E578" s="132"/>
      <c r="F578" s="132"/>
      <c r="G578" s="132"/>
      <c r="H578" s="132"/>
      <c r="I578" s="132"/>
      <c r="J578" s="132"/>
      <c r="K578" s="132"/>
      <c r="L578" s="132"/>
      <c r="M578" s="132"/>
      <c r="N578" s="132"/>
      <c r="O578" s="132"/>
      <c r="P578" s="132"/>
      <c r="Q578" s="132"/>
      <c r="R578" s="132"/>
      <c r="S578" s="132"/>
      <c r="T578" s="132"/>
      <c r="U578" s="178"/>
      <c r="V578" s="132"/>
      <c r="W578" s="132"/>
      <c r="X578" s="132"/>
    </row>
    <row r="579" spans="2:24" x14ac:dyDescent="0.35">
      <c r="B579" s="592" t="str">
        <f t="shared" si="30"/>
        <v/>
      </c>
      <c r="C579" s="593" t="str" cm="1">
        <f t="array" ref="C579">IF(B579="","",_xlfn.IFS(B579="A","📦 Appro. généraux",B579="H","🛡️ Hygiène &amp; Sécurité",B579="B","🏗️ Bâtiments &amp; Travaux",B579="J","🏗️ Bâtiments &amp; Travaux",B579="R","⚙️ Mécanique &amp; Atelier",B579="N","🧪 Chimie &amp; Biologie",B579="G","🧪 Chimie &amp; Biologie",B579="C","📣 Communication &amp; Culture",B579="D","✈️ Déplacements &amp; Logist.",B579="F","✈️ Déplacements &amp; Logist.",B579="E","📋 Études, Conseils &amp; RH",B579="I","💻 Informatique &amp; Audio.",B579="M","🔬 Instruments scient.",B579="O","🔬 Instruments scient.",B579="P","🔬 Instruments scient.",B579="S","🔬 Instruments scient.",B579="T","🔬 Instruments scient.",B579="U","🔬 Instruments scient.",B579="V","🔬 Instruments scient.",B579="W","🔬 Instruments scient.",B579="K","🐁 Expérimentation",B579="Q","🐁 Expérimentation",B579="L","🏥 Santé &amp; Médical",TRUE,"❓ Inconnu"))</f>
        <v/>
      </c>
      <c r="D579" s="132"/>
      <c r="E579" s="132"/>
      <c r="F579" s="132"/>
      <c r="G579" s="132"/>
      <c r="H579" s="132"/>
      <c r="I579" s="132"/>
      <c r="J579" s="132"/>
      <c r="K579" s="132"/>
      <c r="L579" s="132"/>
      <c r="M579" s="132"/>
      <c r="N579" s="132"/>
      <c r="O579" s="132"/>
      <c r="P579" s="132"/>
      <c r="Q579" s="132"/>
      <c r="R579" s="132"/>
      <c r="S579" s="132"/>
      <c r="T579" s="132"/>
      <c r="U579" s="178"/>
      <c r="V579" s="132"/>
      <c r="W579" s="132"/>
      <c r="X579" s="132"/>
    </row>
    <row r="580" spans="2:24" x14ac:dyDescent="0.35">
      <c r="B580" s="592" t="str">
        <f t="shared" si="30"/>
        <v/>
      </c>
      <c r="C580" s="593" t="str" cm="1">
        <f t="array" ref="C580">IF(B580="","",_xlfn.IFS(B580="A","📦 Appro. généraux",B580="H","🛡️ Hygiène &amp; Sécurité",B580="B","🏗️ Bâtiments &amp; Travaux",B580="J","🏗️ Bâtiments &amp; Travaux",B580="R","⚙️ Mécanique &amp; Atelier",B580="N","🧪 Chimie &amp; Biologie",B580="G","🧪 Chimie &amp; Biologie",B580="C","📣 Communication &amp; Culture",B580="D","✈️ Déplacements &amp; Logist.",B580="F","✈️ Déplacements &amp; Logist.",B580="E","📋 Études, Conseils &amp; RH",B580="I","💻 Informatique &amp; Audio.",B580="M","🔬 Instruments scient.",B580="O","🔬 Instruments scient.",B580="P","🔬 Instruments scient.",B580="S","🔬 Instruments scient.",B580="T","🔬 Instruments scient.",B580="U","🔬 Instruments scient.",B580="V","🔬 Instruments scient.",B580="W","🔬 Instruments scient.",B580="K","🐁 Expérimentation",B580="Q","🐁 Expérimentation",B580="L","🏥 Santé &amp; Médical",TRUE,"❓ Inconnu"))</f>
        <v/>
      </c>
      <c r="D580" s="132"/>
      <c r="E580" s="132"/>
      <c r="F580" s="132"/>
      <c r="G580" s="132"/>
      <c r="H580" s="132"/>
      <c r="I580" s="132"/>
      <c r="J580" s="132"/>
      <c r="K580" s="132"/>
      <c r="L580" s="132"/>
      <c r="M580" s="132"/>
      <c r="N580" s="132"/>
      <c r="O580" s="132"/>
      <c r="P580" s="132"/>
      <c r="Q580" s="132"/>
      <c r="R580" s="132"/>
      <c r="S580" s="132"/>
      <c r="T580" s="132"/>
      <c r="U580" s="178"/>
      <c r="V580" s="132"/>
      <c r="W580" s="132"/>
      <c r="X580" s="132"/>
    </row>
    <row r="581" spans="2:24" x14ac:dyDescent="0.35">
      <c r="B581" s="592" t="str">
        <f t="shared" si="30"/>
        <v/>
      </c>
      <c r="C581" s="593" t="str" cm="1">
        <f t="array" ref="C581">IF(B581="","",_xlfn.IFS(B581="A","📦 Appro. généraux",B581="H","🛡️ Hygiène &amp; Sécurité",B581="B","🏗️ Bâtiments &amp; Travaux",B581="J","🏗️ Bâtiments &amp; Travaux",B581="R","⚙️ Mécanique &amp; Atelier",B581="N","🧪 Chimie &amp; Biologie",B581="G","🧪 Chimie &amp; Biologie",B581="C","📣 Communication &amp; Culture",B581="D","✈️ Déplacements &amp; Logist.",B581="F","✈️ Déplacements &amp; Logist.",B581="E","📋 Études, Conseils &amp; RH",B581="I","💻 Informatique &amp; Audio.",B581="M","🔬 Instruments scient.",B581="O","🔬 Instruments scient.",B581="P","🔬 Instruments scient.",B581="S","🔬 Instruments scient.",B581="T","🔬 Instruments scient.",B581="U","🔬 Instruments scient.",B581="V","🔬 Instruments scient.",B581="W","🔬 Instruments scient.",B581="K","🐁 Expérimentation",B581="Q","🐁 Expérimentation",B581="L","🏥 Santé &amp; Médical",TRUE,"❓ Inconnu"))</f>
        <v/>
      </c>
      <c r="D581" s="132"/>
      <c r="E581" s="132"/>
      <c r="F581" s="132"/>
      <c r="G581" s="132"/>
      <c r="H581" s="132"/>
      <c r="I581" s="132"/>
      <c r="J581" s="132"/>
      <c r="K581" s="132"/>
      <c r="L581" s="132"/>
      <c r="M581" s="132"/>
      <c r="N581" s="132"/>
      <c r="O581" s="132"/>
      <c r="P581" s="132"/>
      <c r="Q581" s="132"/>
      <c r="R581" s="132"/>
      <c r="S581" s="132"/>
      <c r="T581" s="132"/>
      <c r="U581" s="178"/>
      <c r="V581" s="132"/>
      <c r="W581" s="132"/>
      <c r="X581" s="132"/>
    </row>
    <row r="582" spans="2:24" x14ac:dyDescent="0.35">
      <c r="B582" s="592" t="str">
        <f t="shared" si="30"/>
        <v/>
      </c>
      <c r="C582" s="593" t="str" cm="1">
        <f t="array" ref="C582">IF(B582="","",_xlfn.IFS(B582="A","📦 Appro. généraux",B582="H","🛡️ Hygiène &amp; Sécurité",B582="B","🏗️ Bâtiments &amp; Travaux",B582="J","🏗️ Bâtiments &amp; Travaux",B582="R","⚙️ Mécanique &amp; Atelier",B582="N","🧪 Chimie &amp; Biologie",B582="G","🧪 Chimie &amp; Biologie",B582="C","📣 Communication &amp; Culture",B582="D","✈️ Déplacements &amp; Logist.",B582="F","✈️ Déplacements &amp; Logist.",B582="E","📋 Études, Conseils &amp; RH",B582="I","💻 Informatique &amp; Audio.",B582="M","🔬 Instruments scient.",B582="O","🔬 Instruments scient.",B582="P","🔬 Instruments scient.",B582="S","🔬 Instruments scient.",B582="T","🔬 Instruments scient.",B582="U","🔬 Instruments scient.",B582="V","🔬 Instruments scient.",B582="W","🔬 Instruments scient.",B582="K","🐁 Expérimentation",B582="Q","🐁 Expérimentation",B582="L","🏥 Santé &amp; Médical",TRUE,"❓ Inconnu"))</f>
        <v/>
      </c>
      <c r="D582" s="132"/>
      <c r="E582" s="132"/>
      <c r="F582" s="132"/>
      <c r="G582" s="132"/>
      <c r="H582" s="132"/>
      <c r="I582" s="132"/>
      <c r="J582" s="132"/>
      <c r="K582" s="132"/>
      <c r="L582" s="132"/>
      <c r="M582" s="132"/>
      <c r="N582" s="132"/>
      <c r="O582" s="132"/>
      <c r="P582" s="132"/>
      <c r="Q582" s="132"/>
      <c r="R582" s="132"/>
      <c r="S582" s="132"/>
      <c r="T582" s="132"/>
      <c r="U582" s="178"/>
      <c r="V582" s="132"/>
      <c r="W582" s="132"/>
      <c r="X582" s="132"/>
    </row>
    <row r="583" spans="2:24" x14ac:dyDescent="0.35">
      <c r="B583" s="592" t="str">
        <f t="shared" si="30"/>
        <v/>
      </c>
      <c r="C583" s="593" t="str" cm="1">
        <f t="array" ref="C583">IF(B583="","",_xlfn.IFS(B583="A","📦 Appro. généraux",B583="H","🛡️ Hygiène &amp; Sécurité",B583="B","🏗️ Bâtiments &amp; Travaux",B583="J","🏗️ Bâtiments &amp; Travaux",B583="R","⚙️ Mécanique &amp; Atelier",B583="N","🧪 Chimie &amp; Biologie",B583="G","🧪 Chimie &amp; Biologie",B583="C","📣 Communication &amp; Culture",B583="D","✈️ Déplacements &amp; Logist.",B583="F","✈️ Déplacements &amp; Logist.",B583="E","📋 Études, Conseils &amp; RH",B583="I","💻 Informatique &amp; Audio.",B583="M","🔬 Instruments scient.",B583="O","🔬 Instruments scient.",B583="P","🔬 Instruments scient.",B583="S","🔬 Instruments scient.",B583="T","🔬 Instruments scient.",B583="U","🔬 Instruments scient.",B583="V","🔬 Instruments scient.",B583="W","🔬 Instruments scient.",B583="K","🐁 Expérimentation",B583="Q","🐁 Expérimentation",B583="L","🏥 Santé &amp; Médical",TRUE,"❓ Inconnu"))</f>
        <v/>
      </c>
      <c r="D583" s="132"/>
      <c r="E583" s="132"/>
      <c r="F583" s="132"/>
      <c r="G583" s="132"/>
      <c r="H583" s="132"/>
      <c r="I583" s="132"/>
      <c r="J583" s="132"/>
      <c r="K583" s="132"/>
      <c r="L583" s="132"/>
      <c r="M583" s="132"/>
      <c r="N583" s="132"/>
      <c r="O583" s="132"/>
      <c r="P583" s="132"/>
      <c r="Q583" s="132"/>
      <c r="R583" s="132"/>
      <c r="S583" s="132"/>
      <c r="T583" s="132"/>
      <c r="U583" s="178"/>
      <c r="V583" s="132"/>
      <c r="W583" s="132"/>
      <c r="X583" s="132"/>
    </row>
    <row r="584" spans="2:24" x14ac:dyDescent="0.35">
      <c r="B584" s="592" t="str">
        <f t="shared" si="30"/>
        <v/>
      </c>
      <c r="C584" s="593" t="str" cm="1">
        <f t="array" ref="C584">IF(B584="","",_xlfn.IFS(B584="A","📦 Appro. généraux",B584="H","🛡️ Hygiène &amp; Sécurité",B584="B","🏗️ Bâtiments &amp; Travaux",B584="J","🏗️ Bâtiments &amp; Travaux",B584="R","⚙️ Mécanique &amp; Atelier",B584="N","🧪 Chimie &amp; Biologie",B584="G","🧪 Chimie &amp; Biologie",B584="C","📣 Communication &amp; Culture",B584="D","✈️ Déplacements &amp; Logist.",B584="F","✈️ Déplacements &amp; Logist.",B584="E","📋 Études, Conseils &amp; RH",B584="I","💻 Informatique &amp; Audio.",B584="M","🔬 Instruments scient.",B584="O","🔬 Instruments scient.",B584="P","🔬 Instruments scient.",B584="S","🔬 Instruments scient.",B584="T","🔬 Instruments scient.",B584="U","🔬 Instruments scient.",B584="V","🔬 Instruments scient.",B584="W","🔬 Instruments scient.",B584="K","🐁 Expérimentation",B584="Q","🐁 Expérimentation",B584="L","🏥 Santé &amp; Médical",TRUE,"❓ Inconnu"))</f>
        <v/>
      </c>
      <c r="D584" s="132"/>
      <c r="E584" s="132"/>
      <c r="F584" s="132"/>
      <c r="G584" s="132"/>
      <c r="H584" s="132"/>
      <c r="I584" s="132"/>
      <c r="J584" s="132"/>
      <c r="K584" s="132"/>
      <c r="L584" s="132"/>
      <c r="M584" s="132"/>
      <c r="N584" s="132"/>
      <c r="O584" s="132"/>
      <c r="P584" s="132"/>
      <c r="Q584" s="132"/>
      <c r="R584" s="132"/>
      <c r="S584" s="132"/>
      <c r="T584" s="132"/>
      <c r="U584" s="178"/>
      <c r="V584" s="132"/>
      <c r="W584" s="132"/>
      <c r="X584" s="132"/>
    </row>
    <row r="585" spans="2:24" x14ac:dyDescent="0.35">
      <c r="B585" s="592" t="str">
        <f t="shared" si="30"/>
        <v/>
      </c>
      <c r="C585" s="593" t="str" cm="1">
        <f t="array" ref="C585">IF(B585="","",_xlfn.IFS(B585="A","📦 Appro. généraux",B585="H","🛡️ Hygiène &amp; Sécurité",B585="B","🏗️ Bâtiments &amp; Travaux",B585="J","🏗️ Bâtiments &amp; Travaux",B585="R","⚙️ Mécanique &amp; Atelier",B585="N","🧪 Chimie &amp; Biologie",B585="G","🧪 Chimie &amp; Biologie",B585="C","📣 Communication &amp; Culture",B585="D","✈️ Déplacements &amp; Logist.",B585="F","✈️ Déplacements &amp; Logist.",B585="E","📋 Études, Conseils &amp; RH",B585="I","💻 Informatique &amp; Audio.",B585="M","🔬 Instruments scient.",B585="O","🔬 Instruments scient.",B585="P","🔬 Instruments scient.",B585="S","🔬 Instruments scient.",B585="T","🔬 Instruments scient.",B585="U","🔬 Instruments scient.",B585="V","🔬 Instruments scient.",B585="W","🔬 Instruments scient.",B585="K","🐁 Expérimentation",B585="Q","🐁 Expérimentation",B585="L","🏥 Santé &amp; Médical",TRUE,"❓ Inconnu"))</f>
        <v/>
      </c>
      <c r="D585" s="132"/>
      <c r="E585" s="132"/>
      <c r="F585" s="132"/>
      <c r="G585" s="132"/>
      <c r="H585" s="132"/>
      <c r="I585" s="132"/>
      <c r="J585" s="132"/>
      <c r="K585" s="132"/>
      <c r="L585" s="132"/>
      <c r="M585" s="132"/>
      <c r="N585" s="132"/>
      <c r="O585" s="132"/>
      <c r="P585" s="132"/>
      <c r="Q585" s="132"/>
      <c r="R585" s="132"/>
      <c r="S585" s="132"/>
      <c r="T585" s="132"/>
      <c r="U585" s="178"/>
      <c r="V585" s="132"/>
      <c r="W585" s="132"/>
      <c r="X585" s="132"/>
    </row>
    <row r="586" spans="2:24" x14ac:dyDescent="0.35">
      <c r="B586" s="592" t="str">
        <f t="shared" si="30"/>
        <v/>
      </c>
      <c r="C586" s="593" t="str" cm="1">
        <f t="array" ref="C586">IF(B586="","",_xlfn.IFS(B586="A","📦 Appro. généraux",B586="H","🛡️ Hygiène &amp; Sécurité",B586="B","🏗️ Bâtiments &amp; Travaux",B586="J","🏗️ Bâtiments &amp; Travaux",B586="R","⚙️ Mécanique &amp; Atelier",B586="N","🧪 Chimie &amp; Biologie",B586="G","🧪 Chimie &amp; Biologie",B586="C","📣 Communication &amp; Culture",B586="D","✈️ Déplacements &amp; Logist.",B586="F","✈️ Déplacements &amp; Logist.",B586="E","📋 Études, Conseils &amp; RH",B586="I","💻 Informatique &amp; Audio.",B586="M","🔬 Instruments scient.",B586="O","🔬 Instruments scient.",B586="P","🔬 Instruments scient.",B586="S","🔬 Instruments scient.",B586="T","🔬 Instruments scient.",B586="U","🔬 Instruments scient.",B586="V","🔬 Instruments scient.",B586="W","🔬 Instruments scient.",B586="K","🐁 Expérimentation",B586="Q","🐁 Expérimentation",B586="L","🏥 Santé &amp; Médical",TRUE,"❓ Inconnu"))</f>
        <v/>
      </c>
      <c r="D586" s="132"/>
      <c r="E586" s="132"/>
      <c r="F586" s="132"/>
      <c r="G586" s="132"/>
      <c r="H586" s="132"/>
      <c r="I586" s="132"/>
      <c r="J586" s="132"/>
      <c r="K586" s="132"/>
      <c r="L586" s="132"/>
      <c r="M586" s="132"/>
      <c r="N586" s="132"/>
      <c r="O586" s="132"/>
      <c r="P586" s="132"/>
      <c r="Q586" s="132"/>
      <c r="R586" s="132"/>
      <c r="S586" s="132"/>
      <c r="T586" s="132"/>
      <c r="U586" s="178"/>
      <c r="V586" s="132"/>
      <c r="W586" s="132"/>
      <c r="X586" s="132"/>
    </row>
    <row r="587" spans="2:24" x14ac:dyDescent="0.35">
      <c r="B587" s="592" t="str">
        <f t="shared" si="30"/>
        <v/>
      </c>
      <c r="C587" s="593" t="str" cm="1">
        <f t="array" ref="C587">IF(B587="","",_xlfn.IFS(B587="A","📦 Appro. généraux",B587="H","🛡️ Hygiène &amp; Sécurité",B587="B","🏗️ Bâtiments &amp; Travaux",B587="J","🏗️ Bâtiments &amp; Travaux",B587="R","⚙️ Mécanique &amp; Atelier",B587="N","🧪 Chimie &amp; Biologie",B587="G","🧪 Chimie &amp; Biologie",B587="C","📣 Communication &amp; Culture",B587="D","✈️ Déplacements &amp; Logist.",B587="F","✈️ Déplacements &amp; Logist.",B587="E","📋 Études, Conseils &amp; RH",B587="I","💻 Informatique &amp; Audio.",B587="M","🔬 Instruments scient.",B587="O","🔬 Instruments scient.",B587="P","🔬 Instruments scient.",B587="S","🔬 Instruments scient.",B587="T","🔬 Instruments scient.",B587="U","🔬 Instruments scient.",B587="V","🔬 Instruments scient.",B587="W","🔬 Instruments scient.",B587="K","🐁 Expérimentation",B587="Q","🐁 Expérimentation",B587="L","🏥 Santé &amp; Médical",TRUE,"❓ Inconnu"))</f>
        <v/>
      </c>
      <c r="D587" s="132"/>
      <c r="E587" s="132"/>
      <c r="F587" s="132"/>
      <c r="G587" s="132"/>
      <c r="H587" s="132"/>
      <c r="I587" s="132"/>
      <c r="J587" s="132"/>
      <c r="K587" s="132"/>
      <c r="L587" s="132"/>
      <c r="M587" s="132"/>
      <c r="N587" s="132"/>
      <c r="O587" s="132"/>
      <c r="P587" s="132"/>
      <c r="Q587" s="132"/>
      <c r="R587" s="132"/>
      <c r="S587" s="132"/>
      <c r="T587" s="132"/>
      <c r="U587" s="178"/>
      <c r="V587" s="132"/>
      <c r="W587" s="132"/>
      <c r="X587" s="132"/>
    </row>
    <row r="588" spans="2:24" x14ac:dyDescent="0.35">
      <c r="B588" s="592" t="str">
        <f t="shared" si="30"/>
        <v/>
      </c>
      <c r="C588" s="593" t="str" cm="1">
        <f t="array" ref="C588">IF(B588="","",_xlfn.IFS(B588="A","📦 Appro. généraux",B588="H","🛡️ Hygiène &amp; Sécurité",B588="B","🏗️ Bâtiments &amp; Travaux",B588="J","🏗️ Bâtiments &amp; Travaux",B588="R","⚙️ Mécanique &amp; Atelier",B588="N","🧪 Chimie &amp; Biologie",B588="G","🧪 Chimie &amp; Biologie",B588="C","📣 Communication &amp; Culture",B588="D","✈️ Déplacements &amp; Logist.",B588="F","✈️ Déplacements &amp; Logist.",B588="E","📋 Études, Conseils &amp; RH",B588="I","💻 Informatique &amp; Audio.",B588="M","🔬 Instruments scient.",B588="O","🔬 Instruments scient.",B588="P","🔬 Instruments scient.",B588="S","🔬 Instruments scient.",B588="T","🔬 Instruments scient.",B588="U","🔬 Instruments scient.",B588="V","🔬 Instruments scient.",B588="W","🔬 Instruments scient.",B588="K","🐁 Expérimentation",B588="Q","🐁 Expérimentation",B588="L","🏥 Santé &amp; Médical",TRUE,"❓ Inconnu"))</f>
        <v/>
      </c>
      <c r="D588" s="132"/>
      <c r="E588" s="132"/>
      <c r="F588" s="132"/>
      <c r="G588" s="132"/>
      <c r="H588" s="132"/>
      <c r="I588" s="132"/>
      <c r="J588" s="132"/>
      <c r="K588" s="132"/>
      <c r="L588" s="132"/>
      <c r="M588" s="132"/>
      <c r="N588" s="132"/>
      <c r="O588" s="132"/>
      <c r="P588" s="132"/>
      <c r="Q588" s="132"/>
      <c r="R588" s="132"/>
      <c r="S588" s="132"/>
      <c r="T588" s="132"/>
      <c r="U588" s="178"/>
      <c r="V588" s="132"/>
      <c r="W588" s="132"/>
      <c r="X588" s="132"/>
    </row>
    <row r="589" spans="2:24" x14ac:dyDescent="0.35">
      <c r="B589" s="592" t="str">
        <f t="shared" si="30"/>
        <v/>
      </c>
      <c r="C589" s="593" t="str" cm="1">
        <f t="array" ref="C589">IF(B589="","",_xlfn.IFS(B589="A","📦 Appro. généraux",B589="H","🛡️ Hygiène &amp; Sécurité",B589="B","🏗️ Bâtiments &amp; Travaux",B589="J","🏗️ Bâtiments &amp; Travaux",B589="R","⚙️ Mécanique &amp; Atelier",B589="N","🧪 Chimie &amp; Biologie",B589="G","🧪 Chimie &amp; Biologie",B589="C","📣 Communication &amp; Culture",B589="D","✈️ Déplacements &amp; Logist.",B589="F","✈️ Déplacements &amp; Logist.",B589="E","📋 Études, Conseils &amp; RH",B589="I","💻 Informatique &amp; Audio.",B589="M","🔬 Instruments scient.",B589="O","🔬 Instruments scient.",B589="P","🔬 Instruments scient.",B589="S","🔬 Instruments scient.",B589="T","🔬 Instruments scient.",B589="U","🔬 Instruments scient.",B589="V","🔬 Instruments scient.",B589="W","🔬 Instruments scient.",B589="K","🐁 Expérimentation",B589="Q","🐁 Expérimentation",B589="L","🏥 Santé &amp; Médical",TRUE,"❓ Inconnu"))</f>
        <v/>
      </c>
      <c r="D589" s="132"/>
      <c r="E589" s="132"/>
      <c r="F589" s="132"/>
      <c r="G589" s="132"/>
      <c r="H589" s="132"/>
      <c r="I589" s="132"/>
      <c r="J589" s="132"/>
      <c r="K589" s="132"/>
      <c r="L589" s="132"/>
      <c r="M589" s="132"/>
      <c r="N589" s="132"/>
      <c r="O589" s="132"/>
      <c r="P589" s="132"/>
      <c r="Q589" s="132"/>
      <c r="R589" s="132"/>
      <c r="S589" s="132"/>
      <c r="T589" s="132"/>
      <c r="U589" s="178"/>
      <c r="V589" s="132"/>
      <c r="W589" s="132"/>
      <c r="X589" s="132"/>
    </row>
    <row r="590" spans="2:24" x14ac:dyDescent="0.35">
      <c r="B590" s="592" t="str">
        <f t="shared" si="30"/>
        <v/>
      </c>
      <c r="C590" s="593" t="str" cm="1">
        <f t="array" ref="C590">IF(B590="","",_xlfn.IFS(B590="A","📦 Appro. généraux",B590="H","🛡️ Hygiène &amp; Sécurité",B590="B","🏗️ Bâtiments &amp; Travaux",B590="J","🏗️ Bâtiments &amp; Travaux",B590="R","⚙️ Mécanique &amp; Atelier",B590="N","🧪 Chimie &amp; Biologie",B590="G","🧪 Chimie &amp; Biologie",B590="C","📣 Communication &amp; Culture",B590="D","✈️ Déplacements &amp; Logist.",B590="F","✈️ Déplacements &amp; Logist.",B590="E","📋 Études, Conseils &amp; RH",B590="I","💻 Informatique &amp; Audio.",B590="M","🔬 Instruments scient.",B590="O","🔬 Instruments scient.",B590="P","🔬 Instruments scient.",B590="S","🔬 Instruments scient.",B590="T","🔬 Instruments scient.",B590="U","🔬 Instruments scient.",B590="V","🔬 Instruments scient.",B590="W","🔬 Instruments scient.",B590="K","🐁 Expérimentation",B590="Q","🐁 Expérimentation",B590="L","🏥 Santé &amp; Médical",TRUE,"❓ Inconnu"))</f>
        <v/>
      </c>
      <c r="D590" s="132"/>
      <c r="E590" s="132"/>
      <c r="F590" s="132"/>
      <c r="G590" s="132"/>
      <c r="H590" s="132"/>
      <c r="I590" s="132"/>
      <c r="J590" s="132"/>
      <c r="K590" s="132"/>
      <c r="L590" s="132"/>
      <c r="M590" s="132"/>
      <c r="N590" s="132"/>
      <c r="O590" s="132"/>
      <c r="P590" s="132"/>
      <c r="Q590" s="132"/>
      <c r="R590" s="132"/>
      <c r="S590" s="132"/>
      <c r="T590" s="132"/>
      <c r="U590" s="178"/>
      <c r="V590" s="132"/>
      <c r="W590" s="132"/>
      <c r="X590" s="132"/>
    </row>
    <row r="591" spans="2:24" x14ac:dyDescent="0.35">
      <c r="B591" s="592" t="str">
        <f t="shared" si="30"/>
        <v/>
      </c>
      <c r="C591" s="593" t="str" cm="1">
        <f t="array" ref="C591">IF(B591="","",_xlfn.IFS(B591="A","📦 Appro. généraux",B591="H","🛡️ Hygiène &amp; Sécurité",B591="B","🏗️ Bâtiments &amp; Travaux",B591="J","🏗️ Bâtiments &amp; Travaux",B591="R","⚙️ Mécanique &amp; Atelier",B591="N","🧪 Chimie &amp; Biologie",B591="G","🧪 Chimie &amp; Biologie",B591="C","📣 Communication &amp; Culture",B591="D","✈️ Déplacements &amp; Logist.",B591="F","✈️ Déplacements &amp; Logist.",B591="E","📋 Études, Conseils &amp; RH",B591="I","💻 Informatique &amp; Audio.",B591="M","🔬 Instruments scient.",B591="O","🔬 Instruments scient.",B591="P","🔬 Instruments scient.",B591="S","🔬 Instruments scient.",B591="T","🔬 Instruments scient.",B591="U","🔬 Instruments scient.",B591="V","🔬 Instruments scient.",B591="W","🔬 Instruments scient.",B591="K","🐁 Expérimentation",B591="Q","🐁 Expérimentation",B591="L","🏥 Santé &amp; Médical",TRUE,"❓ Inconnu"))</f>
        <v/>
      </c>
      <c r="D591" s="132"/>
      <c r="E591" s="132"/>
      <c r="F591" s="132"/>
      <c r="G591" s="132"/>
      <c r="H591" s="132"/>
      <c r="I591" s="132"/>
      <c r="J591" s="132"/>
      <c r="K591" s="132"/>
      <c r="L591" s="132"/>
      <c r="M591" s="132"/>
      <c r="N591" s="132"/>
      <c r="O591" s="132"/>
      <c r="P591" s="132"/>
      <c r="Q591" s="132"/>
      <c r="R591" s="132"/>
      <c r="S591" s="132"/>
      <c r="T591" s="132"/>
      <c r="U591" s="178"/>
      <c r="V591" s="132"/>
      <c r="W591" s="132"/>
      <c r="X591" s="132"/>
    </row>
    <row r="592" spans="2:24" x14ac:dyDescent="0.35">
      <c r="B592" s="592" t="str">
        <f t="shared" si="30"/>
        <v/>
      </c>
      <c r="C592" s="593" t="str" cm="1">
        <f t="array" ref="C592">IF(B592="","",_xlfn.IFS(B592="A","📦 Appro. généraux",B592="H","🛡️ Hygiène &amp; Sécurité",B592="B","🏗️ Bâtiments &amp; Travaux",B592="J","🏗️ Bâtiments &amp; Travaux",B592="R","⚙️ Mécanique &amp; Atelier",B592="N","🧪 Chimie &amp; Biologie",B592="G","🧪 Chimie &amp; Biologie",B592="C","📣 Communication &amp; Culture",B592="D","✈️ Déplacements &amp; Logist.",B592="F","✈️ Déplacements &amp; Logist.",B592="E","📋 Études, Conseils &amp; RH",B592="I","💻 Informatique &amp; Audio.",B592="M","🔬 Instruments scient.",B592="O","🔬 Instruments scient.",B592="P","🔬 Instruments scient.",B592="S","🔬 Instruments scient.",B592="T","🔬 Instruments scient.",B592="U","🔬 Instruments scient.",B592="V","🔬 Instruments scient.",B592="W","🔬 Instruments scient.",B592="K","🐁 Expérimentation",B592="Q","🐁 Expérimentation",B592="L","🏥 Santé &amp; Médical",TRUE,"❓ Inconnu"))</f>
        <v/>
      </c>
      <c r="D592" s="132"/>
      <c r="E592" s="132"/>
      <c r="F592" s="132"/>
      <c r="G592" s="132"/>
      <c r="H592" s="132"/>
      <c r="I592" s="132"/>
      <c r="J592" s="132"/>
      <c r="K592" s="132"/>
      <c r="L592" s="132"/>
      <c r="M592" s="132"/>
      <c r="N592" s="132"/>
      <c r="O592" s="132"/>
      <c r="P592" s="132"/>
      <c r="Q592" s="132"/>
      <c r="R592" s="132"/>
      <c r="S592" s="132"/>
      <c r="T592" s="132"/>
      <c r="U592" s="178"/>
      <c r="V592" s="132"/>
      <c r="W592" s="132"/>
      <c r="X592" s="132"/>
    </row>
    <row r="593" spans="2:24" x14ac:dyDescent="0.35">
      <c r="B593" s="592" t="str">
        <f t="shared" si="30"/>
        <v/>
      </c>
      <c r="C593" s="593" t="str" cm="1">
        <f t="array" ref="C593">IF(B593="","",_xlfn.IFS(B593="A","📦 Appro. généraux",B593="H","🛡️ Hygiène &amp; Sécurité",B593="B","🏗️ Bâtiments &amp; Travaux",B593="J","🏗️ Bâtiments &amp; Travaux",B593="R","⚙️ Mécanique &amp; Atelier",B593="N","🧪 Chimie &amp; Biologie",B593="G","🧪 Chimie &amp; Biologie",B593="C","📣 Communication &amp; Culture",B593="D","✈️ Déplacements &amp; Logist.",B593="F","✈️ Déplacements &amp; Logist.",B593="E","📋 Études, Conseils &amp; RH",B593="I","💻 Informatique &amp; Audio.",B593="M","🔬 Instruments scient.",B593="O","🔬 Instruments scient.",B593="P","🔬 Instruments scient.",B593="S","🔬 Instruments scient.",B593="T","🔬 Instruments scient.",B593="U","🔬 Instruments scient.",B593="V","🔬 Instruments scient.",B593="W","🔬 Instruments scient.",B593="K","🐁 Expérimentation",B593="Q","🐁 Expérimentation",B593="L","🏥 Santé &amp; Médical",TRUE,"❓ Inconnu"))</f>
        <v/>
      </c>
      <c r="D593" s="132"/>
      <c r="E593" s="132"/>
      <c r="F593" s="132"/>
      <c r="G593" s="132"/>
      <c r="H593" s="132"/>
      <c r="I593" s="132"/>
      <c r="J593" s="132"/>
      <c r="K593" s="132"/>
      <c r="L593" s="132"/>
      <c r="M593" s="132"/>
      <c r="N593" s="132"/>
      <c r="O593" s="132"/>
      <c r="P593" s="132"/>
      <c r="Q593" s="132"/>
      <c r="R593" s="132"/>
      <c r="S593" s="132"/>
      <c r="T593" s="132"/>
      <c r="U593" s="178"/>
      <c r="V593" s="132"/>
      <c r="W593" s="132"/>
      <c r="X593" s="132"/>
    </row>
    <row r="594" spans="2:24" x14ac:dyDescent="0.35">
      <c r="B594" s="592" t="str">
        <f t="shared" si="30"/>
        <v/>
      </c>
      <c r="C594" s="593" t="str" cm="1">
        <f t="array" ref="C594">IF(B594="","",_xlfn.IFS(B594="A","📦 Appro. généraux",B594="H","🛡️ Hygiène &amp; Sécurité",B594="B","🏗️ Bâtiments &amp; Travaux",B594="J","🏗️ Bâtiments &amp; Travaux",B594="R","⚙️ Mécanique &amp; Atelier",B594="N","🧪 Chimie &amp; Biologie",B594="G","🧪 Chimie &amp; Biologie",B594="C","📣 Communication &amp; Culture",B594="D","✈️ Déplacements &amp; Logist.",B594="F","✈️ Déplacements &amp; Logist.",B594="E","📋 Études, Conseils &amp; RH",B594="I","💻 Informatique &amp; Audio.",B594="M","🔬 Instruments scient.",B594="O","🔬 Instruments scient.",B594="P","🔬 Instruments scient.",B594="S","🔬 Instruments scient.",B594="T","🔬 Instruments scient.",B594="U","🔬 Instruments scient.",B594="V","🔬 Instruments scient.",B594="W","🔬 Instruments scient.",B594="K","🐁 Expérimentation",B594="Q","🐁 Expérimentation",B594="L","🏥 Santé &amp; Médical",TRUE,"❓ Inconnu"))</f>
        <v/>
      </c>
      <c r="D594" s="132"/>
      <c r="E594" s="132"/>
      <c r="F594" s="132"/>
      <c r="G594" s="132"/>
      <c r="H594" s="132"/>
      <c r="I594" s="132"/>
      <c r="J594" s="132"/>
      <c r="K594" s="132"/>
      <c r="L594" s="132"/>
      <c r="M594" s="132"/>
      <c r="N594" s="132"/>
      <c r="O594" s="132"/>
      <c r="P594" s="132"/>
      <c r="Q594" s="132"/>
      <c r="R594" s="132"/>
      <c r="S594" s="132"/>
      <c r="T594" s="132"/>
      <c r="U594" s="178"/>
      <c r="V594" s="132"/>
      <c r="W594" s="132"/>
      <c r="X594" s="132"/>
    </row>
    <row r="595" spans="2:24" x14ac:dyDescent="0.35">
      <c r="B595" s="592" t="str">
        <f t="shared" si="30"/>
        <v/>
      </c>
      <c r="C595" s="593" t="str" cm="1">
        <f t="array" ref="C595">IF(B595="","",_xlfn.IFS(B595="A","📦 Appro. généraux",B595="H","🛡️ Hygiène &amp; Sécurité",B595="B","🏗️ Bâtiments &amp; Travaux",B595="J","🏗️ Bâtiments &amp; Travaux",B595="R","⚙️ Mécanique &amp; Atelier",B595="N","🧪 Chimie &amp; Biologie",B595="G","🧪 Chimie &amp; Biologie",B595="C","📣 Communication &amp; Culture",B595="D","✈️ Déplacements &amp; Logist.",B595="F","✈️ Déplacements &amp; Logist.",B595="E","📋 Études, Conseils &amp; RH",B595="I","💻 Informatique &amp; Audio.",B595="M","🔬 Instruments scient.",B595="O","🔬 Instruments scient.",B595="P","🔬 Instruments scient.",B595="S","🔬 Instruments scient.",B595="T","🔬 Instruments scient.",B595="U","🔬 Instruments scient.",B595="V","🔬 Instruments scient.",B595="W","🔬 Instruments scient.",B595="K","🐁 Expérimentation",B595="Q","🐁 Expérimentation",B595="L","🏥 Santé &amp; Médical",TRUE,"❓ Inconnu"))</f>
        <v/>
      </c>
      <c r="D595" s="132"/>
      <c r="E595" s="132"/>
      <c r="F595" s="132"/>
      <c r="G595" s="132"/>
      <c r="H595" s="132"/>
      <c r="I595" s="132"/>
      <c r="J595" s="132"/>
      <c r="K595" s="132"/>
      <c r="L595" s="132"/>
      <c r="M595" s="132"/>
      <c r="N595" s="132"/>
      <c r="O595" s="132"/>
      <c r="P595" s="132"/>
      <c r="Q595" s="132"/>
      <c r="R595" s="132"/>
      <c r="S595" s="132"/>
      <c r="T595" s="132"/>
      <c r="U595" s="178"/>
      <c r="V595" s="132"/>
      <c r="W595" s="132"/>
      <c r="X595" s="132"/>
    </row>
    <row r="596" spans="2:24" x14ac:dyDescent="0.35">
      <c r="B596" s="592" t="str">
        <f t="shared" si="30"/>
        <v/>
      </c>
      <c r="C596" s="593" t="str" cm="1">
        <f t="array" ref="C596">IF(B596="","",_xlfn.IFS(B596="A","📦 Appro. généraux",B596="H","🛡️ Hygiène &amp; Sécurité",B596="B","🏗️ Bâtiments &amp; Travaux",B596="J","🏗️ Bâtiments &amp; Travaux",B596="R","⚙️ Mécanique &amp; Atelier",B596="N","🧪 Chimie &amp; Biologie",B596="G","🧪 Chimie &amp; Biologie",B596="C","📣 Communication &amp; Culture",B596="D","✈️ Déplacements &amp; Logist.",B596="F","✈️ Déplacements &amp; Logist.",B596="E","📋 Études, Conseils &amp; RH",B596="I","💻 Informatique &amp; Audio.",B596="M","🔬 Instruments scient.",B596="O","🔬 Instruments scient.",B596="P","🔬 Instruments scient.",B596="S","🔬 Instruments scient.",B596="T","🔬 Instruments scient.",B596="U","🔬 Instruments scient.",B596="V","🔬 Instruments scient.",B596="W","🔬 Instruments scient.",B596="K","🐁 Expérimentation",B596="Q","🐁 Expérimentation",B596="L","🏥 Santé &amp; Médical",TRUE,"❓ Inconnu"))</f>
        <v/>
      </c>
      <c r="D596" s="132"/>
      <c r="E596" s="132"/>
      <c r="F596" s="132"/>
      <c r="G596" s="132"/>
      <c r="H596" s="132"/>
      <c r="I596" s="132"/>
      <c r="J596" s="132"/>
      <c r="K596" s="132"/>
      <c r="L596" s="132"/>
      <c r="M596" s="132"/>
      <c r="N596" s="132"/>
      <c r="O596" s="132"/>
      <c r="P596" s="132"/>
      <c r="Q596" s="132"/>
      <c r="R596" s="132"/>
      <c r="S596" s="132"/>
      <c r="T596" s="132"/>
      <c r="U596" s="178"/>
      <c r="V596" s="132"/>
      <c r="W596" s="132"/>
      <c r="X596" s="132"/>
    </row>
    <row r="597" spans="2:24" x14ac:dyDescent="0.35">
      <c r="B597" s="592" t="str">
        <f t="shared" si="30"/>
        <v/>
      </c>
      <c r="C597" s="593" t="str" cm="1">
        <f t="array" ref="C597">IF(B597="","",_xlfn.IFS(B597="A","📦 Appro. généraux",B597="H","🛡️ Hygiène &amp; Sécurité",B597="B","🏗️ Bâtiments &amp; Travaux",B597="J","🏗️ Bâtiments &amp; Travaux",B597="R","⚙️ Mécanique &amp; Atelier",B597="N","🧪 Chimie &amp; Biologie",B597="G","🧪 Chimie &amp; Biologie",B597="C","📣 Communication &amp; Culture",B597="D","✈️ Déplacements &amp; Logist.",B597="F","✈️ Déplacements &amp; Logist.",B597="E","📋 Études, Conseils &amp; RH",B597="I","💻 Informatique &amp; Audio.",B597="M","🔬 Instruments scient.",B597="O","🔬 Instruments scient.",B597="P","🔬 Instruments scient.",B597="S","🔬 Instruments scient.",B597="T","🔬 Instruments scient.",B597="U","🔬 Instruments scient.",B597="V","🔬 Instruments scient.",B597="W","🔬 Instruments scient.",B597="K","🐁 Expérimentation",B597="Q","🐁 Expérimentation",B597="L","🏥 Santé &amp; Médical",TRUE,"❓ Inconnu"))</f>
        <v/>
      </c>
      <c r="U597" s="179"/>
    </row>
    <row r="598" spans="2:24" x14ac:dyDescent="0.35">
      <c r="B598" s="592" t="str">
        <f t="shared" si="30"/>
        <v/>
      </c>
      <c r="C598" s="593" t="str" cm="1">
        <f t="array" ref="C598">IF(B598="","",_xlfn.IFS(B598="A","📦 Appro. généraux",B598="H","🛡️ Hygiène &amp; Sécurité",B598="B","🏗️ Bâtiments &amp; Travaux",B598="J","🏗️ Bâtiments &amp; Travaux",B598="R","⚙️ Mécanique &amp; Atelier",B598="N","🧪 Chimie &amp; Biologie",B598="G","🧪 Chimie &amp; Biologie",B598="C","📣 Communication &amp; Culture",B598="D","✈️ Déplacements &amp; Logist.",B598="F","✈️ Déplacements &amp; Logist.",B598="E","📋 Études, Conseils &amp; RH",B598="I","💻 Informatique &amp; Audio.",B598="M","🔬 Instruments scient.",B598="O","🔬 Instruments scient.",B598="P","🔬 Instruments scient.",B598="S","🔬 Instruments scient.",B598="T","🔬 Instruments scient.",B598="U","🔬 Instruments scient.",B598="V","🔬 Instruments scient.",B598="W","🔬 Instruments scient.",B598="K","🐁 Expérimentation",B598="Q","🐁 Expérimentation",B598="L","🏥 Santé &amp; Médical",TRUE,"❓ Inconnu"))</f>
        <v/>
      </c>
      <c r="U598" s="179"/>
    </row>
    <row r="599" spans="2:24" x14ac:dyDescent="0.35">
      <c r="B599" s="592" t="str">
        <f t="shared" si="30"/>
        <v/>
      </c>
      <c r="C599" s="593" t="str" cm="1">
        <f t="array" ref="C599">IF(B599="","",_xlfn.IFS(B599="A","📦 Appro. généraux",B599="H","🛡️ Hygiène &amp; Sécurité",B599="B","🏗️ Bâtiments &amp; Travaux",B599="J","🏗️ Bâtiments &amp; Travaux",B599="R","⚙️ Mécanique &amp; Atelier",B599="N","🧪 Chimie &amp; Biologie",B599="G","🧪 Chimie &amp; Biologie",B599="C","📣 Communication &amp; Culture",B599="D","✈️ Déplacements &amp; Logist.",B599="F","✈️ Déplacements &amp; Logist.",B599="E","📋 Études, Conseils &amp; RH",B599="I","💻 Informatique &amp; Audio.",B599="M","🔬 Instruments scient.",B599="O","🔬 Instruments scient.",B599="P","🔬 Instruments scient.",B599="S","🔬 Instruments scient.",B599="T","🔬 Instruments scient.",B599="U","🔬 Instruments scient.",B599="V","🔬 Instruments scient.",B599="W","🔬 Instruments scient.",B599="K","🐁 Expérimentation",B599="Q","🐁 Expérimentation",B599="L","🏥 Santé &amp; Médical",TRUE,"❓ Inconnu"))</f>
        <v/>
      </c>
      <c r="U599" s="179"/>
    </row>
    <row r="600" spans="2:24" x14ac:dyDescent="0.35">
      <c r="B600" s="592" t="str">
        <f t="shared" si="30"/>
        <v/>
      </c>
      <c r="C600" s="593" t="str" cm="1">
        <f t="array" ref="C600">IF(B600="","",_xlfn.IFS(B600="A","📦 Appro. généraux",B600="H","🛡️ Hygiène &amp; Sécurité",B600="B","🏗️ Bâtiments &amp; Travaux",B600="J","🏗️ Bâtiments &amp; Travaux",B600="R","⚙️ Mécanique &amp; Atelier",B600="N","🧪 Chimie &amp; Biologie",B600="G","🧪 Chimie &amp; Biologie",B600="C","📣 Communication &amp; Culture",B600="D","✈️ Déplacements &amp; Logist.",B600="F","✈️ Déplacements &amp; Logist.",B600="E","📋 Études, Conseils &amp; RH",B600="I","💻 Informatique &amp; Audio.",B600="M","🔬 Instruments scient.",B600="O","🔬 Instruments scient.",B600="P","🔬 Instruments scient.",B600="S","🔬 Instruments scient.",B600="T","🔬 Instruments scient.",B600="U","🔬 Instruments scient.",B600="V","🔬 Instruments scient.",B600="W","🔬 Instruments scient.",B600="K","🐁 Expérimentation",B600="Q","🐁 Expérimentation",B600="L","🏥 Santé &amp; Médical",TRUE,"❓ Inconnu"))</f>
        <v/>
      </c>
      <c r="U600" s="179"/>
    </row>
    <row r="601" spans="2:24" x14ac:dyDescent="0.35">
      <c r="B601" s="592" t="str">
        <f t="shared" si="30"/>
        <v/>
      </c>
      <c r="C601" s="593" t="str" cm="1">
        <f t="array" ref="C601">IF(B601="","",_xlfn.IFS(B601="A","📦 Appro. généraux",B601="H","🛡️ Hygiène &amp; Sécurité",B601="B","🏗️ Bâtiments &amp; Travaux",B601="J","🏗️ Bâtiments &amp; Travaux",B601="R","⚙️ Mécanique &amp; Atelier",B601="N","🧪 Chimie &amp; Biologie",B601="G","🧪 Chimie &amp; Biologie",B601="C","📣 Communication &amp; Culture",B601="D","✈️ Déplacements &amp; Logist.",B601="F","✈️ Déplacements &amp; Logist.",B601="E","📋 Études, Conseils &amp; RH",B601="I","💻 Informatique &amp; Audio.",B601="M","🔬 Instruments scient.",B601="O","🔬 Instruments scient.",B601="P","🔬 Instruments scient.",B601="S","🔬 Instruments scient.",B601="T","🔬 Instruments scient.",B601="U","🔬 Instruments scient.",B601="V","🔬 Instruments scient.",B601="W","🔬 Instruments scient.",B601="K","🐁 Expérimentation",B601="Q","🐁 Expérimentation",B601="L","🏥 Santé &amp; Médical",TRUE,"❓ Inconnu"))</f>
        <v/>
      </c>
      <c r="U601" s="179"/>
    </row>
    <row r="602" spans="2:24" x14ac:dyDescent="0.35">
      <c r="B602" s="592" t="str">
        <f t="shared" si="30"/>
        <v/>
      </c>
      <c r="C602" s="593" t="str" cm="1">
        <f t="array" ref="C602">IF(B602="","",_xlfn.IFS(B602="A","📦 Appro. généraux",B602="H","🛡️ Hygiène &amp; Sécurité",B602="B","🏗️ Bâtiments &amp; Travaux",B602="J","🏗️ Bâtiments &amp; Travaux",B602="R","⚙️ Mécanique &amp; Atelier",B602="N","🧪 Chimie &amp; Biologie",B602="G","🧪 Chimie &amp; Biologie",B602="C","📣 Communication &amp; Culture",B602="D","✈️ Déplacements &amp; Logist.",B602="F","✈️ Déplacements &amp; Logist.",B602="E","📋 Études, Conseils &amp; RH",B602="I","💻 Informatique &amp; Audio.",B602="M","🔬 Instruments scient.",B602="O","🔬 Instruments scient.",B602="P","🔬 Instruments scient.",B602="S","🔬 Instruments scient.",B602="T","🔬 Instruments scient.",B602="U","🔬 Instruments scient.",B602="V","🔬 Instruments scient.",B602="W","🔬 Instruments scient.",B602="K","🐁 Expérimentation",B602="Q","🐁 Expérimentation",B602="L","🏥 Santé &amp; Médical",TRUE,"❓ Inconnu"))</f>
        <v/>
      </c>
      <c r="U602" s="179"/>
    </row>
    <row r="603" spans="2:24" x14ac:dyDescent="0.35">
      <c r="B603" s="592" t="str">
        <f t="shared" si="30"/>
        <v/>
      </c>
      <c r="C603" s="593" t="str" cm="1">
        <f t="array" ref="C603">IF(B603="","",_xlfn.IFS(B603="A","📦 Appro. généraux",B603="H","🛡️ Hygiène &amp; Sécurité",B603="B","🏗️ Bâtiments &amp; Travaux",B603="J","🏗️ Bâtiments &amp; Travaux",B603="R","⚙️ Mécanique &amp; Atelier",B603="N","🧪 Chimie &amp; Biologie",B603="G","🧪 Chimie &amp; Biologie",B603="C","📣 Communication &amp; Culture",B603="D","✈️ Déplacements &amp; Logist.",B603="F","✈️ Déplacements &amp; Logist.",B603="E","📋 Études, Conseils &amp; RH",B603="I","💻 Informatique &amp; Audio.",B603="M","🔬 Instruments scient.",B603="O","🔬 Instruments scient.",B603="P","🔬 Instruments scient.",B603="S","🔬 Instruments scient.",B603="T","🔬 Instruments scient.",B603="U","🔬 Instruments scient.",B603="V","🔬 Instruments scient.",B603="W","🔬 Instruments scient.",B603="K","🐁 Expérimentation",B603="Q","🐁 Expérimentation",B603="L","🏥 Santé &amp; Médical",TRUE,"❓ Inconnu"))</f>
        <v/>
      </c>
      <c r="U603" s="179"/>
    </row>
    <row r="604" spans="2:24" x14ac:dyDescent="0.35">
      <c r="B604" s="592" t="str">
        <f t="shared" si="30"/>
        <v/>
      </c>
      <c r="C604" s="593" t="str" cm="1">
        <f t="array" ref="C604">IF(B604="","",_xlfn.IFS(B604="A","📦 Appro. généraux",B604="H","🛡️ Hygiène &amp; Sécurité",B604="B","🏗️ Bâtiments &amp; Travaux",B604="J","🏗️ Bâtiments &amp; Travaux",B604="R","⚙️ Mécanique &amp; Atelier",B604="N","🧪 Chimie &amp; Biologie",B604="G","🧪 Chimie &amp; Biologie",B604="C","📣 Communication &amp; Culture",B604="D","✈️ Déplacements &amp; Logist.",B604="F","✈️ Déplacements &amp; Logist.",B604="E","📋 Études, Conseils &amp; RH",B604="I","💻 Informatique &amp; Audio.",B604="M","🔬 Instruments scient.",B604="O","🔬 Instruments scient.",B604="P","🔬 Instruments scient.",B604="S","🔬 Instruments scient.",B604="T","🔬 Instruments scient.",B604="U","🔬 Instruments scient.",B604="V","🔬 Instruments scient.",B604="W","🔬 Instruments scient.",B604="K","🐁 Expérimentation",B604="Q","🐁 Expérimentation",B604="L","🏥 Santé &amp; Médical",TRUE,"❓ Inconnu"))</f>
        <v/>
      </c>
      <c r="U604" s="179"/>
    </row>
    <row r="605" spans="2:24" x14ac:dyDescent="0.35">
      <c r="B605" s="592" t="str">
        <f t="shared" si="30"/>
        <v/>
      </c>
      <c r="C605" s="593" t="str" cm="1">
        <f t="array" ref="C605">IF(B605="","",_xlfn.IFS(B605="A","📦 Appro. généraux",B605="H","🛡️ Hygiène &amp; Sécurité",B605="B","🏗️ Bâtiments &amp; Travaux",B605="J","🏗️ Bâtiments &amp; Travaux",B605="R","⚙️ Mécanique &amp; Atelier",B605="N","🧪 Chimie &amp; Biologie",B605="G","🧪 Chimie &amp; Biologie",B605="C","📣 Communication &amp; Culture",B605="D","✈️ Déplacements &amp; Logist.",B605="F","✈️ Déplacements &amp; Logist.",B605="E","📋 Études, Conseils &amp; RH",B605="I","💻 Informatique &amp; Audio.",B605="M","🔬 Instruments scient.",B605="O","🔬 Instruments scient.",B605="P","🔬 Instruments scient.",B605="S","🔬 Instruments scient.",B605="T","🔬 Instruments scient.",B605="U","🔬 Instruments scient.",B605="V","🔬 Instruments scient.",B605="W","🔬 Instruments scient.",B605="K","🐁 Expérimentation",B605="Q","🐁 Expérimentation",B605="L","🏥 Santé &amp; Médical",TRUE,"❓ Inconnu"))</f>
        <v/>
      </c>
      <c r="U605" s="179"/>
    </row>
    <row r="606" spans="2:24" x14ac:dyDescent="0.35">
      <c r="B606" s="592" t="str">
        <f t="shared" si="30"/>
        <v/>
      </c>
      <c r="C606" s="593" t="str" cm="1">
        <f t="array" ref="C606">IF(B606="","",_xlfn.IFS(B606="A","📦 Appro. généraux",B606="H","🛡️ Hygiène &amp; Sécurité",B606="B","🏗️ Bâtiments &amp; Travaux",B606="J","🏗️ Bâtiments &amp; Travaux",B606="R","⚙️ Mécanique &amp; Atelier",B606="N","🧪 Chimie &amp; Biologie",B606="G","🧪 Chimie &amp; Biologie",B606="C","📣 Communication &amp; Culture",B606="D","✈️ Déplacements &amp; Logist.",B606="F","✈️ Déplacements &amp; Logist.",B606="E","📋 Études, Conseils &amp; RH",B606="I","💻 Informatique &amp; Audio.",B606="M","🔬 Instruments scient.",B606="O","🔬 Instruments scient.",B606="P","🔬 Instruments scient.",B606="S","🔬 Instruments scient.",B606="T","🔬 Instruments scient.",B606="U","🔬 Instruments scient.",B606="V","🔬 Instruments scient.",B606="W","🔬 Instruments scient.",B606="K","🐁 Expérimentation",B606="Q","🐁 Expérimentation",B606="L","🏥 Santé &amp; Médical",TRUE,"❓ Inconnu"))</f>
        <v/>
      </c>
      <c r="U606" s="179"/>
    </row>
    <row r="607" spans="2:24" x14ac:dyDescent="0.35">
      <c r="B607" s="592" t="str">
        <f t="shared" si="30"/>
        <v/>
      </c>
      <c r="C607" s="593" t="str" cm="1">
        <f t="array" ref="C607">IF(B607="","",_xlfn.IFS(B607="A","📦 Appro. généraux",B607="H","🛡️ Hygiène &amp; Sécurité",B607="B","🏗️ Bâtiments &amp; Travaux",B607="J","🏗️ Bâtiments &amp; Travaux",B607="R","⚙️ Mécanique &amp; Atelier",B607="N","🧪 Chimie &amp; Biologie",B607="G","🧪 Chimie &amp; Biologie",B607="C","📣 Communication &amp; Culture",B607="D","✈️ Déplacements &amp; Logist.",B607="F","✈️ Déplacements &amp; Logist.",B607="E","📋 Études, Conseils &amp; RH",B607="I","💻 Informatique &amp; Audio.",B607="M","🔬 Instruments scient.",B607="O","🔬 Instruments scient.",B607="P","🔬 Instruments scient.",B607="S","🔬 Instruments scient.",B607="T","🔬 Instruments scient.",B607="U","🔬 Instruments scient.",B607="V","🔬 Instruments scient.",B607="W","🔬 Instruments scient.",B607="K","🐁 Expérimentation",B607="Q","🐁 Expérimentation",B607="L","🏥 Santé &amp; Médical",TRUE,"❓ Inconnu"))</f>
        <v/>
      </c>
      <c r="U607" s="179"/>
    </row>
    <row r="608" spans="2:24" x14ac:dyDescent="0.35">
      <c r="B608" s="592" t="str">
        <f t="shared" si="30"/>
        <v/>
      </c>
      <c r="C608" s="593" t="str" cm="1">
        <f t="array" ref="C608">IF(B608="","",_xlfn.IFS(B608="A","📦 Appro. généraux",B608="H","🛡️ Hygiène &amp; Sécurité",B608="B","🏗️ Bâtiments &amp; Travaux",B608="J","🏗️ Bâtiments &amp; Travaux",B608="R","⚙️ Mécanique &amp; Atelier",B608="N","🧪 Chimie &amp; Biologie",B608="G","🧪 Chimie &amp; Biologie",B608="C","📣 Communication &amp; Culture",B608="D","✈️ Déplacements &amp; Logist.",B608="F","✈️ Déplacements &amp; Logist.",B608="E","📋 Études, Conseils &amp; RH",B608="I","💻 Informatique &amp; Audio.",B608="M","🔬 Instruments scient.",B608="O","🔬 Instruments scient.",B608="P","🔬 Instruments scient.",B608="S","🔬 Instruments scient.",B608="T","🔬 Instruments scient.",B608="U","🔬 Instruments scient.",B608="V","🔬 Instruments scient.",B608="W","🔬 Instruments scient.",B608="K","🐁 Expérimentation",B608="Q","🐁 Expérimentation",B608="L","🏥 Santé &amp; Médical",TRUE,"❓ Inconnu"))</f>
        <v/>
      </c>
      <c r="U608" s="179"/>
    </row>
    <row r="609" spans="2:21" x14ac:dyDescent="0.35">
      <c r="B609" s="592" t="str">
        <f t="shared" si="30"/>
        <v/>
      </c>
      <c r="C609" s="593" t="str" cm="1">
        <f t="array" ref="C609">IF(B609="","",_xlfn.IFS(B609="A","📦 Appro. généraux",B609="H","🛡️ Hygiène &amp; Sécurité",B609="B","🏗️ Bâtiments &amp; Travaux",B609="J","🏗️ Bâtiments &amp; Travaux",B609="R","⚙️ Mécanique &amp; Atelier",B609="N","🧪 Chimie &amp; Biologie",B609="G","🧪 Chimie &amp; Biologie",B609="C","📣 Communication &amp; Culture",B609="D","✈️ Déplacements &amp; Logist.",B609="F","✈️ Déplacements &amp; Logist.",B609="E","📋 Études, Conseils &amp; RH",B609="I","💻 Informatique &amp; Audio.",B609="M","🔬 Instruments scient.",B609="O","🔬 Instruments scient.",B609="P","🔬 Instruments scient.",B609="S","🔬 Instruments scient.",B609="T","🔬 Instruments scient.",B609="U","🔬 Instruments scient.",B609="V","🔬 Instruments scient.",B609="W","🔬 Instruments scient.",B609="K","🐁 Expérimentation",B609="Q","🐁 Expérimentation",B609="L","🏥 Santé &amp; Médical",TRUE,"❓ Inconnu"))</f>
        <v/>
      </c>
      <c r="U609" s="179"/>
    </row>
    <row r="610" spans="2:21" x14ac:dyDescent="0.35">
      <c r="B610" s="592" t="str">
        <f t="shared" si="30"/>
        <v/>
      </c>
      <c r="C610" s="593" t="str" cm="1">
        <f t="array" ref="C610">IF(B610="","",_xlfn.IFS(B610="A","📦 Appro. généraux",B610="H","🛡️ Hygiène &amp; Sécurité",B610="B","🏗️ Bâtiments &amp; Travaux",B610="J","🏗️ Bâtiments &amp; Travaux",B610="R","⚙️ Mécanique &amp; Atelier",B610="N","🧪 Chimie &amp; Biologie",B610="G","🧪 Chimie &amp; Biologie",B610="C","📣 Communication &amp; Culture",B610="D","✈️ Déplacements &amp; Logist.",B610="F","✈️ Déplacements &amp; Logist.",B610="E","📋 Études, Conseils &amp; RH",B610="I","💻 Informatique &amp; Audio.",B610="M","🔬 Instruments scient.",B610="O","🔬 Instruments scient.",B610="P","🔬 Instruments scient.",B610="S","🔬 Instruments scient.",B610="T","🔬 Instruments scient.",B610="U","🔬 Instruments scient.",B610="V","🔬 Instruments scient.",B610="W","🔬 Instruments scient.",B610="K","🐁 Expérimentation",B610="Q","🐁 Expérimentation",B610="L","🏥 Santé &amp; Médical",TRUE,"❓ Inconnu"))</f>
        <v/>
      </c>
      <c r="U610" s="179"/>
    </row>
    <row r="611" spans="2:21" x14ac:dyDescent="0.35">
      <c r="B611" s="592" t="str">
        <f t="shared" si="30"/>
        <v/>
      </c>
      <c r="C611" s="593" t="str" cm="1">
        <f t="array" ref="C611">IF(B611="","",_xlfn.IFS(B611="A","📦 Appro. généraux",B611="H","🛡️ Hygiène &amp; Sécurité",B611="B","🏗️ Bâtiments &amp; Travaux",B611="J","🏗️ Bâtiments &amp; Travaux",B611="R","⚙️ Mécanique &amp; Atelier",B611="N","🧪 Chimie &amp; Biologie",B611="G","🧪 Chimie &amp; Biologie",B611="C","📣 Communication &amp; Culture",B611="D","✈️ Déplacements &amp; Logist.",B611="F","✈️ Déplacements &amp; Logist.",B611="E","📋 Études, Conseils &amp; RH",B611="I","💻 Informatique &amp; Audio.",B611="M","🔬 Instruments scient.",B611="O","🔬 Instruments scient.",B611="P","🔬 Instruments scient.",B611="S","🔬 Instruments scient.",B611="T","🔬 Instruments scient.",B611="U","🔬 Instruments scient.",B611="V","🔬 Instruments scient.",B611="W","🔬 Instruments scient.",B611="K","🐁 Expérimentation",B611="Q","🐁 Expérimentation",B611="L","🏥 Santé &amp; Médical",TRUE,"❓ Inconnu"))</f>
        <v/>
      </c>
      <c r="U611" s="179"/>
    </row>
    <row r="612" spans="2:21" x14ac:dyDescent="0.35">
      <c r="B612" s="592" t="str">
        <f t="shared" si="30"/>
        <v/>
      </c>
      <c r="C612" s="593" t="str" cm="1">
        <f t="array" ref="C612">IF(B612="","",_xlfn.IFS(B612="A","📦 Appro. généraux",B612="H","🛡️ Hygiène &amp; Sécurité",B612="B","🏗️ Bâtiments &amp; Travaux",B612="J","🏗️ Bâtiments &amp; Travaux",B612="R","⚙️ Mécanique &amp; Atelier",B612="N","🧪 Chimie &amp; Biologie",B612="G","🧪 Chimie &amp; Biologie",B612="C","📣 Communication &amp; Culture",B612="D","✈️ Déplacements &amp; Logist.",B612="F","✈️ Déplacements &amp; Logist.",B612="E","📋 Études, Conseils &amp; RH",B612="I","💻 Informatique &amp; Audio.",B612="M","🔬 Instruments scient.",B612="O","🔬 Instruments scient.",B612="P","🔬 Instruments scient.",B612="S","🔬 Instruments scient.",B612="T","🔬 Instruments scient.",B612="U","🔬 Instruments scient.",B612="V","🔬 Instruments scient.",B612="W","🔬 Instruments scient.",B612="K","🐁 Expérimentation",B612="Q","🐁 Expérimentation",B612="L","🏥 Santé &amp; Médical",TRUE,"❓ Inconnu"))</f>
        <v/>
      </c>
      <c r="U612" s="179"/>
    </row>
    <row r="613" spans="2:21" x14ac:dyDescent="0.35">
      <c r="B613" s="592" t="str">
        <f t="shared" si="30"/>
        <v/>
      </c>
      <c r="C613" s="593" t="str" cm="1">
        <f t="array" ref="C613">IF(B613="","",_xlfn.IFS(B613="A","📦 Appro. généraux",B613="H","🛡️ Hygiène &amp; Sécurité",B613="B","🏗️ Bâtiments &amp; Travaux",B613="J","🏗️ Bâtiments &amp; Travaux",B613="R","⚙️ Mécanique &amp; Atelier",B613="N","🧪 Chimie &amp; Biologie",B613="G","🧪 Chimie &amp; Biologie",B613="C","📣 Communication &amp; Culture",B613="D","✈️ Déplacements &amp; Logist.",B613="F","✈️ Déplacements &amp; Logist.",B613="E","📋 Études, Conseils &amp; RH",B613="I","💻 Informatique &amp; Audio.",B613="M","🔬 Instruments scient.",B613="O","🔬 Instruments scient.",B613="P","🔬 Instruments scient.",B613="S","🔬 Instruments scient.",B613="T","🔬 Instruments scient.",B613="U","🔬 Instruments scient.",B613="V","🔬 Instruments scient.",B613="W","🔬 Instruments scient.",B613="K","🐁 Expérimentation",B613="Q","🐁 Expérimentation",B613="L","🏥 Santé &amp; Médical",TRUE,"❓ Inconnu"))</f>
        <v/>
      </c>
      <c r="U613" s="179"/>
    </row>
    <row r="614" spans="2:21" x14ac:dyDescent="0.35">
      <c r="B614" s="592" t="str">
        <f t="shared" si="30"/>
        <v/>
      </c>
      <c r="C614" s="593" t="str" cm="1">
        <f t="array" ref="C614">IF(B614="","",_xlfn.IFS(B614="A","📦 Appro. généraux",B614="H","🛡️ Hygiène &amp; Sécurité",B614="B","🏗️ Bâtiments &amp; Travaux",B614="J","🏗️ Bâtiments &amp; Travaux",B614="R","⚙️ Mécanique &amp; Atelier",B614="N","🧪 Chimie &amp; Biologie",B614="G","🧪 Chimie &amp; Biologie",B614="C","📣 Communication &amp; Culture",B614="D","✈️ Déplacements &amp; Logist.",B614="F","✈️ Déplacements &amp; Logist.",B614="E","📋 Études, Conseils &amp; RH",B614="I","💻 Informatique &amp; Audio.",B614="M","🔬 Instruments scient.",B614="O","🔬 Instruments scient.",B614="P","🔬 Instruments scient.",B614="S","🔬 Instruments scient.",B614="T","🔬 Instruments scient.",B614="U","🔬 Instruments scient.",B614="V","🔬 Instruments scient.",B614="W","🔬 Instruments scient.",B614="K","🐁 Expérimentation",B614="Q","🐁 Expérimentation",B614="L","🏥 Santé &amp; Médical",TRUE,"❓ Inconnu"))</f>
        <v/>
      </c>
      <c r="U614" s="179"/>
    </row>
    <row r="615" spans="2:21" x14ac:dyDescent="0.35">
      <c r="B615" s="592" t="str">
        <f t="shared" si="30"/>
        <v/>
      </c>
      <c r="C615" s="593" t="str" cm="1">
        <f t="array" ref="C615">IF(B615="","",_xlfn.IFS(B615="A","📦 Appro. généraux",B615="H","🛡️ Hygiène &amp; Sécurité",B615="B","🏗️ Bâtiments &amp; Travaux",B615="J","🏗️ Bâtiments &amp; Travaux",B615="R","⚙️ Mécanique &amp; Atelier",B615="N","🧪 Chimie &amp; Biologie",B615="G","🧪 Chimie &amp; Biologie",B615="C","📣 Communication &amp; Culture",B615="D","✈️ Déplacements &amp; Logist.",B615="F","✈️ Déplacements &amp; Logist.",B615="E","📋 Études, Conseils &amp; RH",B615="I","💻 Informatique &amp; Audio.",B615="M","🔬 Instruments scient.",B615="O","🔬 Instruments scient.",B615="P","🔬 Instruments scient.",B615="S","🔬 Instruments scient.",B615="T","🔬 Instruments scient.",B615="U","🔬 Instruments scient.",B615="V","🔬 Instruments scient.",B615="W","🔬 Instruments scient.",B615="K","🐁 Expérimentation",B615="Q","🐁 Expérimentation",B615="L","🏥 Santé &amp; Médical",TRUE,"❓ Inconnu"))</f>
        <v/>
      </c>
      <c r="U615" s="179"/>
    </row>
    <row r="616" spans="2:21" x14ac:dyDescent="0.35">
      <c r="B616" s="592" t="str">
        <f t="shared" si="30"/>
        <v/>
      </c>
      <c r="C616" s="593" t="str" cm="1">
        <f t="array" ref="C616">IF(B616="","",_xlfn.IFS(B616="A","📦 Appro. généraux",B616="H","🛡️ Hygiène &amp; Sécurité",B616="B","🏗️ Bâtiments &amp; Travaux",B616="J","🏗️ Bâtiments &amp; Travaux",B616="R","⚙️ Mécanique &amp; Atelier",B616="N","🧪 Chimie &amp; Biologie",B616="G","🧪 Chimie &amp; Biologie",B616="C","📣 Communication &amp; Culture",B616="D","✈️ Déplacements &amp; Logist.",B616="F","✈️ Déplacements &amp; Logist.",B616="E","📋 Études, Conseils &amp; RH",B616="I","💻 Informatique &amp; Audio.",B616="M","🔬 Instruments scient.",B616="O","🔬 Instruments scient.",B616="P","🔬 Instruments scient.",B616="S","🔬 Instruments scient.",B616="T","🔬 Instruments scient.",B616="U","🔬 Instruments scient.",B616="V","🔬 Instruments scient.",B616="W","🔬 Instruments scient.",B616="K","🐁 Expérimentation",B616="Q","🐁 Expérimentation",B616="L","🏥 Santé &amp; Médical",TRUE,"❓ Inconnu"))</f>
        <v/>
      </c>
      <c r="U616" s="179"/>
    </row>
    <row r="617" spans="2:21" x14ac:dyDescent="0.35">
      <c r="B617" s="592" t="str">
        <f t="shared" si="30"/>
        <v/>
      </c>
      <c r="C617" s="593" t="str" cm="1">
        <f t="array" ref="C617">IF(B617="","",_xlfn.IFS(B617="A","📦 Appro. généraux",B617="H","🛡️ Hygiène &amp; Sécurité",B617="B","🏗️ Bâtiments &amp; Travaux",B617="J","🏗️ Bâtiments &amp; Travaux",B617="R","⚙️ Mécanique &amp; Atelier",B617="N","🧪 Chimie &amp; Biologie",B617="G","🧪 Chimie &amp; Biologie",B617="C","📣 Communication &amp; Culture",B617="D","✈️ Déplacements &amp; Logist.",B617="F","✈️ Déplacements &amp; Logist.",B617="E","📋 Études, Conseils &amp; RH",B617="I","💻 Informatique &amp; Audio.",B617="M","🔬 Instruments scient.",B617="O","🔬 Instruments scient.",B617="P","🔬 Instruments scient.",B617="S","🔬 Instruments scient.",B617="T","🔬 Instruments scient.",B617="U","🔬 Instruments scient.",B617="V","🔬 Instruments scient.",B617="W","🔬 Instruments scient.",B617="K","🐁 Expérimentation",B617="Q","🐁 Expérimentation",B617="L","🏥 Santé &amp; Médical",TRUE,"❓ Inconnu"))</f>
        <v/>
      </c>
      <c r="U617" s="179"/>
    </row>
    <row r="618" spans="2:21" x14ac:dyDescent="0.35">
      <c r="B618" s="592" t="str">
        <f t="shared" si="30"/>
        <v/>
      </c>
      <c r="C618" s="593" t="str" cm="1">
        <f t="array" ref="C618">IF(B618="","",_xlfn.IFS(B618="A","📦 Appro. généraux",B618="H","🛡️ Hygiène &amp; Sécurité",B618="B","🏗️ Bâtiments &amp; Travaux",B618="J","🏗️ Bâtiments &amp; Travaux",B618="R","⚙️ Mécanique &amp; Atelier",B618="N","🧪 Chimie &amp; Biologie",B618="G","🧪 Chimie &amp; Biologie",B618="C","📣 Communication &amp; Culture",B618="D","✈️ Déplacements &amp; Logist.",B618="F","✈️ Déplacements &amp; Logist.",B618="E","📋 Études, Conseils &amp; RH",B618="I","💻 Informatique &amp; Audio.",B618="M","🔬 Instruments scient.",B618="O","🔬 Instruments scient.",B618="P","🔬 Instruments scient.",B618="S","🔬 Instruments scient.",B618="T","🔬 Instruments scient.",B618="U","🔬 Instruments scient.",B618="V","🔬 Instruments scient.",B618="W","🔬 Instruments scient.",B618="K","🐁 Expérimentation",B618="Q","🐁 Expérimentation",B618="L","🏥 Santé &amp; Médical",TRUE,"❓ Inconnu"))</f>
        <v/>
      </c>
      <c r="U618" s="179"/>
    </row>
    <row r="619" spans="2:21" x14ac:dyDescent="0.35">
      <c r="B619" s="592" t="str">
        <f t="shared" si="30"/>
        <v/>
      </c>
      <c r="C619" s="593" t="str" cm="1">
        <f t="array" ref="C619">IF(B619="","",_xlfn.IFS(B619="A","📦 Appro. généraux",B619="H","🛡️ Hygiène &amp; Sécurité",B619="B","🏗️ Bâtiments &amp; Travaux",B619="J","🏗️ Bâtiments &amp; Travaux",B619="R","⚙️ Mécanique &amp; Atelier",B619="N","🧪 Chimie &amp; Biologie",B619="G","🧪 Chimie &amp; Biologie",B619="C","📣 Communication &amp; Culture",B619="D","✈️ Déplacements &amp; Logist.",B619="F","✈️ Déplacements &amp; Logist.",B619="E","📋 Études, Conseils &amp; RH",B619="I","💻 Informatique &amp; Audio.",B619="M","🔬 Instruments scient.",B619="O","🔬 Instruments scient.",B619="P","🔬 Instruments scient.",B619="S","🔬 Instruments scient.",B619="T","🔬 Instruments scient.",B619="U","🔬 Instruments scient.",B619="V","🔬 Instruments scient.",B619="W","🔬 Instruments scient.",B619="K","🐁 Expérimentation",B619="Q","🐁 Expérimentation",B619="L","🏥 Santé &amp; Médical",TRUE,"❓ Inconnu"))</f>
        <v/>
      </c>
      <c r="U619" s="179"/>
    </row>
    <row r="620" spans="2:21" x14ac:dyDescent="0.35">
      <c r="B620" s="592" t="str">
        <f t="shared" si="30"/>
        <v/>
      </c>
      <c r="C620" s="593" t="str" cm="1">
        <f t="array" ref="C620">IF(B620="","",_xlfn.IFS(B620="A","📦 Appro. généraux",B620="H","🛡️ Hygiène &amp; Sécurité",B620="B","🏗️ Bâtiments &amp; Travaux",B620="J","🏗️ Bâtiments &amp; Travaux",B620="R","⚙️ Mécanique &amp; Atelier",B620="N","🧪 Chimie &amp; Biologie",B620="G","🧪 Chimie &amp; Biologie",B620="C","📣 Communication &amp; Culture",B620="D","✈️ Déplacements &amp; Logist.",B620="F","✈️ Déplacements &amp; Logist.",B620="E","📋 Études, Conseils &amp; RH",B620="I","💻 Informatique &amp; Audio.",B620="M","🔬 Instruments scient.",B620="O","🔬 Instruments scient.",B620="P","🔬 Instruments scient.",B620="S","🔬 Instruments scient.",B620="T","🔬 Instruments scient.",B620="U","🔬 Instruments scient.",B620="V","🔬 Instruments scient.",B620="W","🔬 Instruments scient.",B620="K","🐁 Expérimentation",B620="Q","🐁 Expérimentation",B620="L","🏥 Santé &amp; Médical",TRUE,"❓ Inconnu"))</f>
        <v/>
      </c>
      <c r="U620" s="179"/>
    </row>
    <row r="621" spans="2:21" x14ac:dyDescent="0.35">
      <c r="B621" s="592" t="str">
        <f t="shared" si="30"/>
        <v/>
      </c>
      <c r="C621" s="593" t="str" cm="1">
        <f t="array" ref="C621">IF(B621="","",_xlfn.IFS(B621="A","📦 Appro. généraux",B621="H","🛡️ Hygiène &amp; Sécurité",B621="B","🏗️ Bâtiments &amp; Travaux",B621="J","🏗️ Bâtiments &amp; Travaux",B621="R","⚙️ Mécanique &amp; Atelier",B621="N","🧪 Chimie &amp; Biologie",B621="G","🧪 Chimie &amp; Biologie",B621="C","📣 Communication &amp; Culture",B621="D","✈️ Déplacements &amp; Logist.",B621="F","✈️ Déplacements &amp; Logist.",B621="E","📋 Études, Conseils &amp; RH",B621="I","💻 Informatique &amp; Audio.",B621="M","🔬 Instruments scient.",B621="O","🔬 Instruments scient.",B621="P","🔬 Instruments scient.",B621="S","🔬 Instruments scient.",B621="T","🔬 Instruments scient.",B621="U","🔬 Instruments scient.",B621="V","🔬 Instruments scient.",B621="W","🔬 Instruments scient.",B621="K","🐁 Expérimentation",B621="Q","🐁 Expérimentation",B621="L","🏥 Santé &amp; Médical",TRUE,"❓ Inconnu"))</f>
        <v/>
      </c>
      <c r="U621" s="179"/>
    </row>
    <row r="622" spans="2:21" x14ac:dyDescent="0.35">
      <c r="B622" s="592" t="str">
        <f t="shared" si="30"/>
        <v/>
      </c>
      <c r="C622" s="593" t="str" cm="1">
        <f t="array" ref="C622">IF(B622="","",_xlfn.IFS(B622="A","📦 Appro. généraux",B622="H","🛡️ Hygiène &amp; Sécurité",B622="B","🏗️ Bâtiments &amp; Travaux",B622="J","🏗️ Bâtiments &amp; Travaux",B622="R","⚙️ Mécanique &amp; Atelier",B622="N","🧪 Chimie &amp; Biologie",B622="G","🧪 Chimie &amp; Biologie",B622="C","📣 Communication &amp; Culture",B622="D","✈️ Déplacements &amp; Logist.",B622="F","✈️ Déplacements &amp; Logist.",B622="E","📋 Études, Conseils &amp; RH",B622="I","💻 Informatique &amp; Audio.",B622="M","🔬 Instruments scient.",B622="O","🔬 Instruments scient.",B622="P","🔬 Instruments scient.",B622="S","🔬 Instruments scient.",B622="T","🔬 Instruments scient.",B622="U","🔬 Instruments scient.",B622="V","🔬 Instruments scient.",B622="W","🔬 Instruments scient.",B622="K","🐁 Expérimentation",B622="Q","🐁 Expérimentation",B622="L","🏥 Santé &amp; Médical",TRUE,"❓ Inconnu"))</f>
        <v/>
      </c>
      <c r="U622" s="179"/>
    </row>
    <row r="623" spans="2:21" x14ac:dyDescent="0.35">
      <c r="B623" s="592" t="str">
        <f t="shared" si="30"/>
        <v/>
      </c>
      <c r="C623" s="593" t="str" cm="1">
        <f t="array" ref="C623">IF(B623="","",_xlfn.IFS(B623="A","📦 Appro. généraux",B623="H","🛡️ Hygiène &amp; Sécurité",B623="B","🏗️ Bâtiments &amp; Travaux",B623="J","🏗️ Bâtiments &amp; Travaux",B623="R","⚙️ Mécanique &amp; Atelier",B623="N","🧪 Chimie &amp; Biologie",B623="G","🧪 Chimie &amp; Biologie",B623="C","📣 Communication &amp; Culture",B623="D","✈️ Déplacements &amp; Logist.",B623="F","✈️ Déplacements &amp; Logist.",B623="E","📋 Études, Conseils &amp; RH",B623="I","💻 Informatique &amp; Audio.",B623="M","🔬 Instruments scient.",B623="O","🔬 Instruments scient.",B623="P","🔬 Instruments scient.",B623="S","🔬 Instruments scient.",B623="T","🔬 Instruments scient.",B623="U","🔬 Instruments scient.",B623="V","🔬 Instruments scient.",B623="W","🔬 Instruments scient.",B623="K","🐁 Expérimentation",B623="Q","🐁 Expérimentation",B623="L","🏥 Santé &amp; Médical",TRUE,"❓ Inconnu"))</f>
        <v/>
      </c>
      <c r="U623" s="179"/>
    </row>
    <row r="624" spans="2:21" x14ac:dyDescent="0.35">
      <c r="B624" s="592" t="str">
        <f t="shared" si="30"/>
        <v/>
      </c>
      <c r="C624" s="593" t="str" cm="1">
        <f t="array" ref="C624">IF(B624="","",_xlfn.IFS(B624="A","📦 Appro. généraux",B624="H","🛡️ Hygiène &amp; Sécurité",B624="B","🏗️ Bâtiments &amp; Travaux",B624="J","🏗️ Bâtiments &amp; Travaux",B624="R","⚙️ Mécanique &amp; Atelier",B624="N","🧪 Chimie &amp; Biologie",B624="G","🧪 Chimie &amp; Biologie",B624="C","📣 Communication &amp; Culture",B624="D","✈️ Déplacements &amp; Logist.",B624="F","✈️ Déplacements &amp; Logist.",B624="E","📋 Études, Conseils &amp; RH",B624="I","💻 Informatique &amp; Audio.",B624="M","🔬 Instruments scient.",B624="O","🔬 Instruments scient.",B624="P","🔬 Instruments scient.",B624="S","🔬 Instruments scient.",B624="T","🔬 Instruments scient.",B624="U","🔬 Instruments scient.",B624="V","🔬 Instruments scient.",B624="W","🔬 Instruments scient.",B624="K","🐁 Expérimentation",B624="Q","🐁 Expérimentation",B624="L","🏥 Santé &amp; Médical",TRUE,"❓ Inconnu"))</f>
        <v/>
      </c>
      <c r="U624" s="179"/>
    </row>
    <row r="625" spans="2:21" x14ac:dyDescent="0.35">
      <c r="B625" s="592" t="str">
        <f t="shared" si="30"/>
        <v/>
      </c>
      <c r="C625" s="593" t="str" cm="1">
        <f t="array" ref="C625">IF(B625="","",_xlfn.IFS(B625="A","📦 Appro. généraux",B625="H","🛡️ Hygiène &amp; Sécurité",B625="B","🏗️ Bâtiments &amp; Travaux",B625="J","🏗️ Bâtiments &amp; Travaux",B625="R","⚙️ Mécanique &amp; Atelier",B625="N","🧪 Chimie &amp; Biologie",B625="G","🧪 Chimie &amp; Biologie",B625="C","📣 Communication &amp; Culture",B625="D","✈️ Déplacements &amp; Logist.",B625="F","✈️ Déplacements &amp; Logist.",B625="E","📋 Études, Conseils &amp; RH",B625="I","💻 Informatique &amp; Audio.",B625="M","🔬 Instruments scient.",B625="O","🔬 Instruments scient.",B625="P","🔬 Instruments scient.",B625="S","🔬 Instruments scient.",B625="T","🔬 Instruments scient.",B625="U","🔬 Instruments scient.",B625="V","🔬 Instruments scient.",B625="W","🔬 Instruments scient.",B625="K","🐁 Expérimentation",B625="Q","🐁 Expérimentation",B625="L","🏥 Santé &amp; Médical",TRUE,"❓ Inconnu"))</f>
        <v/>
      </c>
      <c r="U625" s="179"/>
    </row>
    <row r="626" spans="2:21" x14ac:dyDescent="0.35">
      <c r="B626" s="592" t="str">
        <f t="shared" si="30"/>
        <v/>
      </c>
      <c r="C626" s="593" t="str" cm="1">
        <f t="array" ref="C626">IF(B626="","",_xlfn.IFS(B626="A","📦 Appro. généraux",B626="H","🛡️ Hygiène &amp; Sécurité",B626="B","🏗️ Bâtiments &amp; Travaux",B626="J","🏗️ Bâtiments &amp; Travaux",B626="R","⚙️ Mécanique &amp; Atelier",B626="N","🧪 Chimie &amp; Biologie",B626="G","🧪 Chimie &amp; Biologie",B626="C","📣 Communication &amp; Culture",B626="D","✈️ Déplacements &amp; Logist.",B626="F","✈️ Déplacements &amp; Logist.",B626="E","📋 Études, Conseils &amp; RH",B626="I","💻 Informatique &amp; Audio.",B626="M","🔬 Instruments scient.",B626="O","🔬 Instruments scient.",B626="P","🔬 Instruments scient.",B626="S","🔬 Instruments scient.",B626="T","🔬 Instruments scient.",B626="U","🔬 Instruments scient.",B626="V","🔬 Instruments scient.",B626="W","🔬 Instruments scient.",B626="K","🐁 Expérimentation",B626="Q","🐁 Expérimentation",B626="L","🏥 Santé &amp; Médical",TRUE,"❓ Inconnu"))</f>
        <v/>
      </c>
      <c r="U626" s="179"/>
    </row>
    <row r="627" spans="2:21" x14ac:dyDescent="0.35">
      <c r="B627" s="592" t="str">
        <f t="shared" si="30"/>
        <v/>
      </c>
      <c r="C627" s="593" t="str" cm="1">
        <f t="array" ref="C627">IF(B627="","",_xlfn.IFS(B627="A","📦 Appro. généraux",B627="H","🛡️ Hygiène &amp; Sécurité",B627="B","🏗️ Bâtiments &amp; Travaux",B627="J","🏗️ Bâtiments &amp; Travaux",B627="R","⚙️ Mécanique &amp; Atelier",B627="N","🧪 Chimie &amp; Biologie",B627="G","🧪 Chimie &amp; Biologie",B627="C","📣 Communication &amp; Culture",B627="D","✈️ Déplacements &amp; Logist.",B627="F","✈️ Déplacements &amp; Logist.",B627="E","📋 Études, Conseils &amp; RH",B627="I","💻 Informatique &amp; Audio.",B627="M","🔬 Instruments scient.",B627="O","🔬 Instruments scient.",B627="P","🔬 Instruments scient.",B627="S","🔬 Instruments scient.",B627="T","🔬 Instruments scient.",B627="U","🔬 Instruments scient.",B627="V","🔬 Instruments scient.",B627="W","🔬 Instruments scient.",B627="K","🐁 Expérimentation",B627="Q","🐁 Expérimentation",B627="L","🏥 Santé &amp; Médical",TRUE,"❓ Inconnu"))</f>
        <v/>
      </c>
      <c r="U627" s="179"/>
    </row>
    <row r="628" spans="2:21" x14ac:dyDescent="0.35">
      <c r="B628" s="592" t="str">
        <f t="shared" si="30"/>
        <v/>
      </c>
      <c r="C628" s="593" t="str" cm="1">
        <f t="array" ref="C628">IF(B628="","",_xlfn.IFS(B628="A","📦 Appro. généraux",B628="H","🛡️ Hygiène &amp; Sécurité",B628="B","🏗️ Bâtiments &amp; Travaux",B628="J","🏗️ Bâtiments &amp; Travaux",B628="R","⚙️ Mécanique &amp; Atelier",B628="N","🧪 Chimie &amp; Biologie",B628="G","🧪 Chimie &amp; Biologie",B628="C","📣 Communication &amp; Culture",B628="D","✈️ Déplacements &amp; Logist.",B628="F","✈️ Déplacements &amp; Logist.",B628="E","📋 Études, Conseils &amp; RH",B628="I","💻 Informatique &amp; Audio.",B628="M","🔬 Instruments scient.",B628="O","🔬 Instruments scient.",B628="P","🔬 Instruments scient.",B628="S","🔬 Instruments scient.",B628="T","🔬 Instruments scient.",B628="U","🔬 Instruments scient.",B628="V","🔬 Instruments scient.",B628="W","🔬 Instruments scient.",B628="K","🐁 Expérimentation",B628="Q","🐁 Expérimentation",B628="L","🏥 Santé &amp; Médical",TRUE,"❓ Inconnu"))</f>
        <v/>
      </c>
      <c r="U628" s="179"/>
    </row>
    <row r="629" spans="2:21" x14ac:dyDescent="0.35">
      <c r="B629" s="592" t="str">
        <f t="shared" si="30"/>
        <v/>
      </c>
      <c r="C629" s="593" t="str" cm="1">
        <f t="array" ref="C629">IF(B629="","",_xlfn.IFS(B629="A","📦 Appro. généraux",B629="H","🛡️ Hygiène &amp; Sécurité",B629="B","🏗️ Bâtiments &amp; Travaux",B629="J","🏗️ Bâtiments &amp; Travaux",B629="R","⚙️ Mécanique &amp; Atelier",B629="N","🧪 Chimie &amp; Biologie",B629="G","🧪 Chimie &amp; Biologie",B629="C","📣 Communication &amp; Culture",B629="D","✈️ Déplacements &amp; Logist.",B629="F","✈️ Déplacements &amp; Logist.",B629="E","📋 Études, Conseils &amp; RH",B629="I","💻 Informatique &amp; Audio.",B629="M","🔬 Instruments scient.",B629="O","🔬 Instruments scient.",B629="P","🔬 Instruments scient.",B629="S","🔬 Instruments scient.",B629="T","🔬 Instruments scient.",B629="U","🔬 Instruments scient.",B629="V","🔬 Instruments scient.",B629="W","🔬 Instruments scient.",B629="K","🐁 Expérimentation",B629="Q","🐁 Expérimentation",B629="L","🏥 Santé &amp; Médical",TRUE,"❓ Inconnu"))</f>
        <v/>
      </c>
      <c r="U629" s="179"/>
    </row>
    <row r="630" spans="2:21" x14ac:dyDescent="0.35">
      <c r="B630" s="592" t="str">
        <f t="shared" si="30"/>
        <v/>
      </c>
      <c r="C630" s="593" t="str" cm="1">
        <f t="array" ref="C630">IF(B630="","",_xlfn.IFS(B630="A","📦 Appro. généraux",B630="H","🛡️ Hygiène &amp; Sécurité",B630="B","🏗️ Bâtiments &amp; Travaux",B630="J","🏗️ Bâtiments &amp; Travaux",B630="R","⚙️ Mécanique &amp; Atelier",B630="N","🧪 Chimie &amp; Biologie",B630="G","🧪 Chimie &amp; Biologie",B630="C","📣 Communication &amp; Culture",B630="D","✈️ Déplacements &amp; Logist.",B630="F","✈️ Déplacements &amp; Logist.",B630="E","📋 Études, Conseils &amp; RH",B630="I","💻 Informatique &amp; Audio.",B630="M","🔬 Instruments scient.",B630="O","🔬 Instruments scient.",B630="P","🔬 Instruments scient.",B630="S","🔬 Instruments scient.",B630="T","🔬 Instruments scient.",B630="U","🔬 Instruments scient.",B630="V","🔬 Instruments scient.",B630="W","🔬 Instruments scient.",B630="K","🐁 Expérimentation",B630="Q","🐁 Expérimentation",B630="L","🏥 Santé &amp; Médical",TRUE,"❓ Inconnu"))</f>
        <v/>
      </c>
      <c r="U630" s="179"/>
    </row>
    <row r="631" spans="2:21" x14ac:dyDescent="0.35">
      <c r="B631" s="592" t="str">
        <f t="shared" si="30"/>
        <v/>
      </c>
      <c r="C631" s="593" t="str" cm="1">
        <f t="array" ref="C631">IF(B631="","",_xlfn.IFS(B631="A","📦 Appro. généraux",B631="H","🛡️ Hygiène &amp; Sécurité",B631="B","🏗️ Bâtiments &amp; Travaux",B631="J","🏗️ Bâtiments &amp; Travaux",B631="R","⚙️ Mécanique &amp; Atelier",B631="N","🧪 Chimie &amp; Biologie",B631="G","🧪 Chimie &amp; Biologie",B631="C","📣 Communication &amp; Culture",B631="D","✈️ Déplacements &amp; Logist.",B631="F","✈️ Déplacements &amp; Logist.",B631="E","📋 Études, Conseils &amp; RH",B631="I","💻 Informatique &amp; Audio.",B631="M","🔬 Instruments scient.",B631="O","🔬 Instruments scient.",B631="P","🔬 Instruments scient.",B631="S","🔬 Instruments scient.",B631="T","🔬 Instruments scient.",B631="U","🔬 Instruments scient.",B631="V","🔬 Instruments scient.",B631="W","🔬 Instruments scient.",B631="K","🐁 Expérimentation",B631="Q","🐁 Expérimentation",B631="L","🏥 Santé &amp; Médical",TRUE,"❓ Inconnu"))</f>
        <v/>
      </c>
      <c r="U631" s="179"/>
    </row>
    <row r="632" spans="2:21" x14ac:dyDescent="0.35">
      <c r="B632" s="592" t="str">
        <f t="shared" si="30"/>
        <v/>
      </c>
      <c r="C632" s="593" t="str" cm="1">
        <f t="array" ref="C632">IF(B632="","",_xlfn.IFS(B632="A","📦 Appro. généraux",B632="H","🛡️ Hygiène &amp; Sécurité",B632="B","🏗️ Bâtiments &amp; Travaux",B632="J","🏗️ Bâtiments &amp; Travaux",B632="R","⚙️ Mécanique &amp; Atelier",B632="N","🧪 Chimie &amp; Biologie",B632="G","🧪 Chimie &amp; Biologie",B632="C","📣 Communication &amp; Culture",B632="D","✈️ Déplacements &amp; Logist.",B632="F","✈️ Déplacements &amp; Logist.",B632="E","📋 Études, Conseils &amp; RH",B632="I","💻 Informatique &amp; Audio.",B632="M","🔬 Instruments scient.",B632="O","🔬 Instruments scient.",B632="P","🔬 Instruments scient.",B632="S","🔬 Instruments scient.",B632="T","🔬 Instruments scient.",B632="U","🔬 Instruments scient.",B632="V","🔬 Instruments scient.",B632="W","🔬 Instruments scient.",B632="K","🐁 Expérimentation",B632="Q","🐁 Expérimentation",B632="L","🏥 Santé &amp; Médical",TRUE,"❓ Inconnu"))</f>
        <v/>
      </c>
      <c r="U632" s="179"/>
    </row>
    <row r="633" spans="2:21" x14ac:dyDescent="0.35">
      <c r="B633" s="592" t="str">
        <f t="shared" si="30"/>
        <v/>
      </c>
      <c r="C633" s="593" t="str" cm="1">
        <f t="array" ref="C633">IF(B633="","",_xlfn.IFS(B633="A","📦 Appro. généraux",B633="H","🛡️ Hygiène &amp; Sécurité",B633="B","🏗️ Bâtiments &amp; Travaux",B633="J","🏗️ Bâtiments &amp; Travaux",B633="R","⚙️ Mécanique &amp; Atelier",B633="N","🧪 Chimie &amp; Biologie",B633="G","🧪 Chimie &amp; Biologie",B633="C","📣 Communication &amp; Culture",B633="D","✈️ Déplacements &amp; Logist.",B633="F","✈️ Déplacements &amp; Logist.",B633="E","📋 Études, Conseils &amp; RH",B633="I","💻 Informatique &amp; Audio.",B633="M","🔬 Instruments scient.",B633="O","🔬 Instruments scient.",B633="P","🔬 Instruments scient.",B633="S","🔬 Instruments scient.",B633="T","🔬 Instruments scient.",B633="U","🔬 Instruments scient.",B633="V","🔬 Instruments scient.",B633="W","🔬 Instruments scient.",B633="K","🐁 Expérimentation",B633="Q","🐁 Expérimentation",B633="L","🏥 Santé &amp; Médical",TRUE,"❓ Inconnu"))</f>
        <v/>
      </c>
      <c r="U633" s="179"/>
    </row>
    <row r="634" spans="2:21" x14ac:dyDescent="0.35">
      <c r="B634" s="592" t="str">
        <f t="shared" si="30"/>
        <v/>
      </c>
      <c r="C634" s="593" t="str" cm="1">
        <f t="array" ref="C634">IF(B634="","",_xlfn.IFS(B634="A","📦 Appro. généraux",B634="H","🛡️ Hygiène &amp; Sécurité",B634="B","🏗️ Bâtiments &amp; Travaux",B634="J","🏗️ Bâtiments &amp; Travaux",B634="R","⚙️ Mécanique &amp; Atelier",B634="N","🧪 Chimie &amp; Biologie",B634="G","🧪 Chimie &amp; Biologie",B634="C","📣 Communication &amp; Culture",B634="D","✈️ Déplacements &amp; Logist.",B634="F","✈️ Déplacements &amp; Logist.",B634="E","📋 Études, Conseils &amp; RH",B634="I","💻 Informatique &amp; Audio.",B634="M","🔬 Instruments scient.",B634="O","🔬 Instruments scient.",B634="P","🔬 Instruments scient.",B634="S","🔬 Instruments scient.",B634="T","🔬 Instruments scient.",B634="U","🔬 Instruments scient.",B634="V","🔬 Instruments scient.",B634="W","🔬 Instruments scient.",B634="K","🐁 Expérimentation",B634="Q","🐁 Expérimentation",B634="L","🏥 Santé &amp; Médical",TRUE,"❓ Inconnu"))</f>
        <v/>
      </c>
      <c r="U634" s="179"/>
    </row>
    <row r="635" spans="2:21" x14ac:dyDescent="0.35">
      <c r="B635" s="592" t="str">
        <f t="shared" si="30"/>
        <v/>
      </c>
      <c r="C635" s="593" t="str" cm="1">
        <f t="array" ref="C635">IF(B635="","",_xlfn.IFS(B635="A","📦 Appro. généraux",B635="H","🛡️ Hygiène &amp; Sécurité",B635="B","🏗️ Bâtiments &amp; Travaux",B635="J","🏗️ Bâtiments &amp; Travaux",B635="R","⚙️ Mécanique &amp; Atelier",B635="N","🧪 Chimie &amp; Biologie",B635="G","🧪 Chimie &amp; Biologie",B635="C","📣 Communication &amp; Culture",B635="D","✈️ Déplacements &amp; Logist.",B635="F","✈️ Déplacements &amp; Logist.",B635="E","📋 Études, Conseils &amp; RH",B635="I","💻 Informatique &amp; Audio.",B635="M","🔬 Instruments scient.",B635="O","🔬 Instruments scient.",B635="P","🔬 Instruments scient.",B635="S","🔬 Instruments scient.",B635="T","🔬 Instruments scient.",B635="U","🔬 Instruments scient.",B635="V","🔬 Instruments scient.",B635="W","🔬 Instruments scient.",B635="K","🐁 Expérimentation",B635="Q","🐁 Expérimentation",B635="L","🏥 Santé &amp; Médical",TRUE,"❓ Inconnu"))</f>
        <v/>
      </c>
      <c r="U635" s="179"/>
    </row>
    <row r="636" spans="2:21" x14ac:dyDescent="0.35">
      <c r="B636" s="592" t="str">
        <f t="shared" si="30"/>
        <v/>
      </c>
      <c r="C636" s="593" t="str" cm="1">
        <f t="array" ref="C636">IF(B636="","",_xlfn.IFS(B636="A","📦 Appro. généraux",B636="H","🛡️ Hygiène &amp; Sécurité",B636="B","🏗️ Bâtiments &amp; Travaux",B636="J","🏗️ Bâtiments &amp; Travaux",B636="R","⚙️ Mécanique &amp; Atelier",B636="N","🧪 Chimie &amp; Biologie",B636="G","🧪 Chimie &amp; Biologie",B636="C","📣 Communication &amp; Culture",B636="D","✈️ Déplacements &amp; Logist.",B636="F","✈️ Déplacements &amp; Logist.",B636="E","📋 Études, Conseils &amp; RH",B636="I","💻 Informatique &amp; Audio.",B636="M","🔬 Instruments scient.",B636="O","🔬 Instruments scient.",B636="P","🔬 Instruments scient.",B636="S","🔬 Instruments scient.",B636="T","🔬 Instruments scient.",B636="U","🔬 Instruments scient.",B636="V","🔬 Instruments scient.",B636="W","🔬 Instruments scient.",B636="K","🐁 Expérimentation",B636="Q","🐁 Expérimentation",B636="L","🏥 Santé &amp; Médical",TRUE,"❓ Inconnu"))</f>
        <v/>
      </c>
      <c r="U636" s="179"/>
    </row>
    <row r="637" spans="2:21" x14ac:dyDescent="0.35">
      <c r="B637" s="592" t="str">
        <f t="shared" si="30"/>
        <v/>
      </c>
      <c r="C637" s="593" t="str" cm="1">
        <f t="array" ref="C637">IF(B637="","",_xlfn.IFS(B637="A","📦 Appro. généraux",B637="H","🛡️ Hygiène &amp; Sécurité",B637="B","🏗️ Bâtiments &amp; Travaux",B637="J","🏗️ Bâtiments &amp; Travaux",B637="R","⚙️ Mécanique &amp; Atelier",B637="N","🧪 Chimie &amp; Biologie",B637="G","🧪 Chimie &amp; Biologie",B637="C","📣 Communication &amp; Culture",B637="D","✈️ Déplacements &amp; Logist.",B637="F","✈️ Déplacements &amp; Logist.",B637="E","📋 Études, Conseils &amp; RH",B637="I","💻 Informatique &amp; Audio.",B637="M","🔬 Instruments scient.",B637="O","🔬 Instruments scient.",B637="P","🔬 Instruments scient.",B637="S","🔬 Instruments scient.",B637="T","🔬 Instruments scient.",B637="U","🔬 Instruments scient.",B637="V","🔬 Instruments scient.",B637="W","🔬 Instruments scient.",B637="K","🐁 Expérimentation",B637="Q","🐁 Expérimentation",B637="L","🏥 Santé &amp; Médical",TRUE,"❓ Inconnu"))</f>
        <v/>
      </c>
      <c r="U637" s="179"/>
    </row>
    <row r="638" spans="2:21" x14ac:dyDescent="0.35">
      <c r="B638" s="592" t="str">
        <f t="shared" si="30"/>
        <v/>
      </c>
      <c r="C638" s="593" t="str" cm="1">
        <f t="array" ref="C638">IF(B638="","",_xlfn.IFS(B638="A","📦 Appro. généraux",B638="H","🛡️ Hygiène &amp; Sécurité",B638="B","🏗️ Bâtiments &amp; Travaux",B638="J","🏗️ Bâtiments &amp; Travaux",B638="R","⚙️ Mécanique &amp; Atelier",B638="N","🧪 Chimie &amp; Biologie",B638="G","🧪 Chimie &amp; Biologie",B638="C","📣 Communication &amp; Culture",B638="D","✈️ Déplacements &amp; Logist.",B638="F","✈️ Déplacements &amp; Logist.",B638="E","📋 Études, Conseils &amp; RH",B638="I","💻 Informatique &amp; Audio.",B638="M","🔬 Instruments scient.",B638="O","🔬 Instruments scient.",B638="P","🔬 Instruments scient.",B638="S","🔬 Instruments scient.",B638="T","🔬 Instruments scient.",B638="U","🔬 Instruments scient.",B638="V","🔬 Instruments scient.",B638="W","🔬 Instruments scient.",B638="K","🐁 Expérimentation",B638="Q","🐁 Expérimentation",B638="L","🏥 Santé &amp; Médical",TRUE,"❓ Inconnu"))</f>
        <v/>
      </c>
      <c r="U638" s="179"/>
    </row>
    <row r="639" spans="2:21" x14ac:dyDescent="0.35">
      <c r="B639" s="592" t="str">
        <f t="shared" ref="B639:B702" si="31">LEFT(W639,1)</f>
        <v/>
      </c>
      <c r="C639" s="593" t="str" cm="1">
        <f t="array" ref="C639">IF(B639="","",_xlfn.IFS(B639="A","📦 Appro. généraux",B639="H","🛡️ Hygiène &amp; Sécurité",B639="B","🏗️ Bâtiments &amp; Travaux",B639="J","🏗️ Bâtiments &amp; Travaux",B639="R","⚙️ Mécanique &amp; Atelier",B639="N","🧪 Chimie &amp; Biologie",B639="G","🧪 Chimie &amp; Biologie",B639="C","📣 Communication &amp; Culture",B639="D","✈️ Déplacements &amp; Logist.",B639="F","✈️ Déplacements &amp; Logist.",B639="E","📋 Études, Conseils &amp; RH",B639="I","💻 Informatique &amp; Audio.",B639="M","🔬 Instruments scient.",B639="O","🔬 Instruments scient.",B639="P","🔬 Instruments scient.",B639="S","🔬 Instruments scient.",B639="T","🔬 Instruments scient.",B639="U","🔬 Instruments scient.",B639="V","🔬 Instruments scient.",B639="W","🔬 Instruments scient.",B639="K","🐁 Expérimentation",B639="Q","🐁 Expérimentation",B639="L","🏥 Santé &amp; Médical",TRUE,"❓ Inconnu"))</f>
        <v/>
      </c>
      <c r="U639" s="179"/>
    </row>
    <row r="640" spans="2:21" x14ac:dyDescent="0.35">
      <c r="B640" s="592" t="str">
        <f t="shared" si="31"/>
        <v/>
      </c>
      <c r="C640" s="593" t="str" cm="1">
        <f t="array" ref="C640">IF(B640="","",_xlfn.IFS(B640="A","📦 Appro. généraux",B640="H","🛡️ Hygiène &amp; Sécurité",B640="B","🏗️ Bâtiments &amp; Travaux",B640="J","🏗️ Bâtiments &amp; Travaux",B640="R","⚙️ Mécanique &amp; Atelier",B640="N","🧪 Chimie &amp; Biologie",B640="G","🧪 Chimie &amp; Biologie",B640="C","📣 Communication &amp; Culture",B640="D","✈️ Déplacements &amp; Logist.",B640="F","✈️ Déplacements &amp; Logist.",B640="E","📋 Études, Conseils &amp; RH",B640="I","💻 Informatique &amp; Audio.",B640="M","🔬 Instruments scient.",B640="O","🔬 Instruments scient.",B640="P","🔬 Instruments scient.",B640="S","🔬 Instruments scient.",B640="T","🔬 Instruments scient.",B640="U","🔬 Instruments scient.",B640="V","🔬 Instruments scient.",B640="W","🔬 Instruments scient.",B640="K","🐁 Expérimentation",B640="Q","🐁 Expérimentation",B640="L","🏥 Santé &amp; Médical",TRUE,"❓ Inconnu"))</f>
        <v/>
      </c>
      <c r="U640" s="179"/>
    </row>
    <row r="641" spans="2:21" x14ac:dyDescent="0.35">
      <c r="B641" s="592" t="str">
        <f t="shared" si="31"/>
        <v/>
      </c>
      <c r="C641" s="593" t="str" cm="1">
        <f t="array" ref="C641">IF(B641="","",_xlfn.IFS(B641="A","📦 Appro. généraux",B641="H","🛡️ Hygiène &amp; Sécurité",B641="B","🏗️ Bâtiments &amp; Travaux",B641="J","🏗️ Bâtiments &amp; Travaux",B641="R","⚙️ Mécanique &amp; Atelier",B641="N","🧪 Chimie &amp; Biologie",B641="G","🧪 Chimie &amp; Biologie",B641="C","📣 Communication &amp; Culture",B641="D","✈️ Déplacements &amp; Logist.",B641="F","✈️ Déplacements &amp; Logist.",B641="E","📋 Études, Conseils &amp; RH",B641="I","💻 Informatique &amp; Audio.",B641="M","🔬 Instruments scient.",B641="O","🔬 Instruments scient.",B641="P","🔬 Instruments scient.",B641="S","🔬 Instruments scient.",B641="T","🔬 Instruments scient.",B641="U","🔬 Instruments scient.",B641="V","🔬 Instruments scient.",B641="W","🔬 Instruments scient.",B641="K","🐁 Expérimentation",B641="Q","🐁 Expérimentation",B641="L","🏥 Santé &amp; Médical",TRUE,"❓ Inconnu"))</f>
        <v/>
      </c>
      <c r="U641" s="179"/>
    </row>
    <row r="642" spans="2:21" x14ac:dyDescent="0.35">
      <c r="B642" s="592" t="str">
        <f t="shared" si="31"/>
        <v/>
      </c>
      <c r="C642" s="593" t="str" cm="1">
        <f t="array" ref="C642">IF(B642="","",_xlfn.IFS(B642="A","📦 Appro. généraux",B642="H","🛡️ Hygiène &amp; Sécurité",B642="B","🏗️ Bâtiments &amp; Travaux",B642="J","🏗️ Bâtiments &amp; Travaux",B642="R","⚙️ Mécanique &amp; Atelier",B642="N","🧪 Chimie &amp; Biologie",B642="G","🧪 Chimie &amp; Biologie",B642="C","📣 Communication &amp; Culture",B642="D","✈️ Déplacements &amp; Logist.",B642="F","✈️ Déplacements &amp; Logist.",B642="E","📋 Études, Conseils &amp; RH",B642="I","💻 Informatique &amp; Audio.",B642="M","🔬 Instruments scient.",B642="O","🔬 Instruments scient.",B642="P","🔬 Instruments scient.",B642="S","🔬 Instruments scient.",B642="T","🔬 Instruments scient.",B642="U","🔬 Instruments scient.",B642="V","🔬 Instruments scient.",B642="W","🔬 Instruments scient.",B642="K","🐁 Expérimentation",B642="Q","🐁 Expérimentation",B642="L","🏥 Santé &amp; Médical",TRUE,"❓ Inconnu"))</f>
        <v/>
      </c>
      <c r="U642" s="179"/>
    </row>
    <row r="643" spans="2:21" x14ac:dyDescent="0.35">
      <c r="B643" s="592" t="str">
        <f t="shared" si="31"/>
        <v/>
      </c>
      <c r="C643" s="593" t="str" cm="1">
        <f t="array" ref="C643">IF(B643="","",_xlfn.IFS(B643="A","📦 Appro. généraux",B643="H","🛡️ Hygiène &amp; Sécurité",B643="B","🏗️ Bâtiments &amp; Travaux",B643="J","🏗️ Bâtiments &amp; Travaux",B643="R","⚙️ Mécanique &amp; Atelier",B643="N","🧪 Chimie &amp; Biologie",B643="G","🧪 Chimie &amp; Biologie",B643="C","📣 Communication &amp; Culture",B643="D","✈️ Déplacements &amp; Logist.",B643="F","✈️ Déplacements &amp; Logist.",B643="E","📋 Études, Conseils &amp; RH",B643="I","💻 Informatique &amp; Audio.",B643="M","🔬 Instruments scient.",B643="O","🔬 Instruments scient.",B643="P","🔬 Instruments scient.",B643="S","🔬 Instruments scient.",B643="T","🔬 Instruments scient.",B643="U","🔬 Instruments scient.",B643="V","🔬 Instruments scient.",B643="W","🔬 Instruments scient.",B643="K","🐁 Expérimentation",B643="Q","🐁 Expérimentation",B643="L","🏥 Santé &amp; Médical",TRUE,"❓ Inconnu"))</f>
        <v/>
      </c>
      <c r="U643" s="179"/>
    </row>
    <row r="644" spans="2:21" x14ac:dyDescent="0.35">
      <c r="B644" s="592" t="str">
        <f t="shared" si="31"/>
        <v/>
      </c>
      <c r="C644" s="593" t="str" cm="1">
        <f t="array" ref="C644">IF(B644="","",_xlfn.IFS(B644="A","📦 Appro. généraux",B644="H","🛡️ Hygiène &amp; Sécurité",B644="B","🏗️ Bâtiments &amp; Travaux",B644="J","🏗️ Bâtiments &amp; Travaux",B644="R","⚙️ Mécanique &amp; Atelier",B644="N","🧪 Chimie &amp; Biologie",B644="G","🧪 Chimie &amp; Biologie",B644="C","📣 Communication &amp; Culture",B644="D","✈️ Déplacements &amp; Logist.",B644="F","✈️ Déplacements &amp; Logist.",B644="E","📋 Études, Conseils &amp; RH",B644="I","💻 Informatique &amp; Audio.",B644="M","🔬 Instruments scient.",B644="O","🔬 Instruments scient.",B644="P","🔬 Instruments scient.",B644="S","🔬 Instruments scient.",B644="T","🔬 Instruments scient.",B644="U","🔬 Instruments scient.",B644="V","🔬 Instruments scient.",B644="W","🔬 Instruments scient.",B644="K","🐁 Expérimentation",B644="Q","🐁 Expérimentation",B644="L","🏥 Santé &amp; Médical",TRUE,"❓ Inconnu"))</f>
        <v/>
      </c>
      <c r="U644" s="179"/>
    </row>
    <row r="645" spans="2:21" x14ac:dyDescent="0.35">
      <c r="B645" s="592" t="str">
        <f t="shared" si="31"/>
        <v/>
      </c>
      <c r="C645" s="593" t="str" cm="1">
        <f t="array" ref="C645">IF(B645="","",_xlfn.IFS(B645="A","📦 Appro. généraux",B645="H","🛡️ Hygiène &amp; Sécurité",B645="B","🏗️ Bâtiments &amp; Travaux",B645="J","🏗️ Bâtiments &amp; Travaux",B645="R","⚙️ Mécanique &amp; Atelier",B645="N","🧪 Chimie &amp; Biologie",B645="G","🧪 Chimie &amp; Biologie",B645="C","📣 Communication &amp; Culture",B645="D","✈️ Déplacements &amp; Logist.",B645="F","✈️ Déplacements &amp; Logist.",B645="E","📋 Études, Conseils &amp; RH",B645="I","💻 Informatique &amp; Audio.",B645="M","🔬 Instruments scient.",B645="O","🔬 Instruments scient.",B645="P","🔬 Instruments scient.",B645="S","🔬 Instruments scient.",B645="T","🔬 Instruments scient.",B645="U","🔬 Instruments scient.",B645="V","🔬 Instruments scient.",B645="W","🔬 Instruments scient.",B645="K","🐁 Expérimentation",B645="Q","🐁 Expérimentation",B645="L","🏥 Santé &amp; Médical",TRUE,"❓ Inconnu"))</f>
        <v/>
      </c>
      <c r="U645" s="179"/>
    </row>
    <row r="646" spans="2:21" x14ac:dyDescent="0.35">
      <c r="B646" s="592" t="str">
        <f t="shared" si="31"/>
        <v/>
      </c>
      <c r="C646" s="593" t="str" cm="1">
        <f t="array" ref="C646">IF(B646="","",_xlfn.IFS(B646="A","📦 Appro. généraux",B646="H","🛡️ Hygiène &amp; Sécurité",B646="B","🏗️ Bâtiments &amp; Travaux",B646="J","🏗️ Bâtiments &amp; Travaux",B646="R","⚙️ Mécanique &amp; Atelier",B646="N","🧪 Chimie &amp; Biologie",B646="G","🧪 Chimie &amp; Biologie",B646="C","📣 Communication &amp; Culture",B646="D","✈️ Déplacements &amp; Logist.",B646="F","✈️ Déplacements &amp; Logist.",B646="E","📋 Études, Conseils &amp; RH",B646="I","💻 Informatique &amp; Audio.",B646="M","🔬 Instruments scient.",B646="O","🔬 Instruments scient.",B646="P","🔬 Instruments scient.",B646="S","🔬 Instruments scient.",B646="T","🔬 Instruments scient.",B646="U","🔬 Instruments scient.",B646="V","🔬 Instruments scient.",B646="W","🔬 Instruments scient.",B646="K","🐁 Expérimentation",B646="Q","🐁 Expérimentation",B646="L","🏥 Santé &amp; Médical",TRUE,"❓ Inconnu"))</f>
        <v/>
      </c>
      <c r="U646" s="179"/>
    </row>
    <row r="647" spans="2:21" x14ac:dyDescent="0.35">
      <c r="B647" s="592" t="str">
        <f t="shared" si="31"/>
        <v/>
      </c>
      <c r="C647" s="593" t="str" cm="1">
        <f t="array" ref="C647">IF(B647="","",_xlfn.IFS(B647="A","📦 Appro. généraux",B647="H","🛡️ Hygiène &amp; Sécurité",B647="B","🏗️ Bâtiments &amp; Travaux",B647="J","🏗️ Bâtiments &amp; Travaux",B647="R","⚙️ Mécanique &amp; Atelier",B647="N","🧪 Chimie &amp; Biologie",B647="G","🧪 Chimie &amp; Biologie",B647="C","📣 Communication &amp; Culture",B647="D","✈️ Déplacements &amp; Logist.",B647="F","✈️ Déplacements &amp; Logist.",B647="E","📋 Études, Conseils &amp; RH",B647="I","💻 Informatique &amp; Audio.",B647="M","🔬 Instruments scient.",B647="O","🔬 Instruments scient.",B647="P","🔬 Instruments scient.",B647="S","🔬 Instruments scient.",B647="T","🔬 Instruments scient.",B647="U","🔬 Instruments scient.",B647="V","🔬 Instruments scient.",B647="W","🔬 Instruments scient.",B647="K","🐁 Expérimentation",B647="Q","🐁 Expérimentation",B647="L","🏥 Santé &amp; Médical",TRUE,"❓ Inconnu"))</f>
        <v/>
      </c>
      <c r="U647" s="179"/>
    </row>
    <row r="648" spans="2:21" x14ac:dyDescent="0.35">
      <c r="B648" s="592" t="str">
        <f t="shared" si="31"/>
        <v/>
      </c>
      <c r="C648" s="593" t="str" cm="1">
        <f t="array" ref="C648">IF(B648="","",_xlfn.IFS(B648="A","📦 Appro. généraux",B648="H","🛡️ Hygiène &amp; Sécurité",B648="B","🏗️ Bâtiments &amp; Travaux",B648="J","🏗️ Bâtiments &amp; Travaux",B648="R","⚙️ Mécanique &amp; Atelier",B648="N","🧪 Chimie &amp; Biologie",B648="G","🧪 Chimie &amp; Biologie",B648="C","📣 Communication &amp; Culture",B648="D","✈️ Déplacements &amp; Logist.",B648="F","✈️ Déplacements &amp; Logist.",B648="E","📋 Études, Conseils &amp; RH",B648="I","💻 Informatique &amp; Audio.",B648="M","🔬 Instruments scient.",B648="O","🔬 Instruments scient.",B648="P","🔬 Instruments scient.",B648="S","🔬 Instruments scient.",B648="T","🔬 Instruments scient.",B648="U","🔬 Instruments scient.",B648="V","🔬 Instruments scient.",B648="W","🔬 Instruments scient.",B648="K","🐁 Expérimentation",B648="Q","🐁 Expérimentation",B648="L","🏥 Santé &amp; Médical",TRUE,"❓ Inconnu"))</f>
        <v/>
      </c>
      <c r="U648" s="179"/>
    </row>
    <row r="649" spans="2:21" x14ac:dyDescent="0.35">
      <c r="B649" s="592" t="str">
        <f t="shared" si="31"/>
        <v/>
      </c>
      <c r="C649" s="593" t="str" cm="1">
        <f t="array" ref="C649">IF(B649="","",_xlfn.IFS(B649="A","📦 Appro. généraux",B649="H","🛡️ Hygiène &amp; Sécurité",B649="B","🏗️ Bâtiments &amp; Travaux",B649="J","🏗️ Bâtiments &amp; Travaux",B649="R","⚙️ Mécanique &amp; Atelier",B649="N","🧪 Chimie &amp; Biologie",B649="G","🧪 Chimie &amp; Biologie",B649="C","📣 Communication &amp; Culture",B649="D","✈️ Déplacements &amp; Logist.",B649="F","✈️ Déplacements &amp; Logist.",B649="E","📋 Études, Conseils &amp; RH",B649="I","💻 Informatique &amp; Audio.",B649="M","🔬 Instruments scient.",B649="O","🔬 Instruments scient.",B649="P","🔬 Instruments scient.",B649="S","🔬 Instruments scient.",B649="T","🔬 Instruments scient.",B649="U","🔬 Instruments scient.",B649="V","🔬 Instruments scient.",B649="W","🔬 Instruments scient.",B649="K","🐁 Expérimentation",B649="Q","🐁 Expérimentation",B649="L","🏥 Santé &amp; Médical",TRUE,"❓ Inconnu"))</f>
        <v/>
      </c>
      <c r="U649" s="179"/>
    </row>
    <row r="650" spans="2:21" x14ac:dyDescent="0.35">
      <c r="B650" s="592" t="str">
        <f t="shared" si="31"/>
        <v/>
      </c>
      <c r="C650" s="593" t="str" cm="1">
        <f t="array" ref="C650">IF(B650="","",_xlfn.IFS(B650="A","📦 Appro. généraux",B650="H","🛡️ Hygiène &amp; Sécurité",B650="B","🏗️ Bâtiments &amp; Travaux",B650="J","🏗️ Bâtiments &amp; Travaux",B650="R","⚙️ Mécanique &amp; Atelier",B650="N","🧪 Chimie &amp; Biologie",B650="G","🧪 Chimie &amp; Biologie",B650="C","📣 Communication &amp; Culture",B650="D","✈️ Déplacements &amp; Logist.",B650="F","✈️ Déplacements &amp; Logist.",B650="E","📋 Études, Conseils &amp; RH",B650="I","💻 Informatique &amp; Audio.",B650="M","🔬 Instruments scient.",B650="O","🔬 Instruments scient.",B650="P","🔬 Instruments scient.",B650="S","🔬 Instruments scient.",B650="T","🔬 Instruments scient.",B650="U","🔬 Instruments scient.",B650="V","🔬 Instruments scient.",B650="W","🔬 Instruments scient.",B650="K","🐁 Expérimentation",B650="Q","🐁 Expérimentation",B650="L","🏥 Santé &amp; Médical",TRUE,"❓ Inconnu"))</f>
        <v/>
      </c>
      <c r="U650" s="179"/>
    </row>
    <row r="651" spans="2:21" x14ac:dyDescent="0.35">
      <c r="B651" s="592" t="str">
        <f t="shared" si="31"/>
        <v/>
      </c>
      <c r="C651" s="593" t="str" cm="1">
        <f t="array" ref="C651">IF(B651="","",_xlfn.IFS(B651="A","📦 Appro. généraux",B651="H","🛡️ Hygiène &amp; Sécurité",B651="B","🏗️ Bâtiments &amp; Travaux",B651="J","🏗️ Bâtiments &amp; Travaux",B651="R","⚙️ Mécanique &amp; Atelier",B651="N","🧪 Chimie &amp; Biologie",B651="G","🧪 Chimie &amp; Biologie",B651="C","📣 Communication &amp; Culture",B651="D","✈️ Déplacements &amp; Logist.",B651="F","✈️ Déplacements &amp; Logist.",B651="E","📋 Études, Conseils &amp; RH",B651="I","💻 Informatique &amp; Audio.",B651="M","🔬 Instruments scient.",B651="O","🔬 Instruments scient.",B651="P","🔬 Instruments scient.",B651="S","🔬 Instruments scient.",B651="T","🔬 Instruments scient.",B651="U","🔬 Instruments scient.",B651="V","🔬 Instruments scient.",B651="W","🔬 Instruments scient.",B651="K","🐁 Expérimentation",B651="Q","🐁 Expérimentation",B651="L","🏥 Santé &amp; Médical",TRUE,"❓ Inconnu"))</f>
        <v/>
      </c>
      <c r="U651" s="179"/>
    </row>
    <row r="652" spans="2:21" x14ac:dyDescent="0.35">
      <c r="B652" s="592" t="str">
        <f t="shared" si="31"/>
        <v/>
      </c>
      <c r="C652" s="593" t="str" cm="1">
        <f t="array" ref="C652">IF(B652="","",_xlfn.IFS(B652="A","📦 Appro. généraux",B652="H","🛡️ Hygiène &amp; Sécurité",B652="B","🏗️ Bâtiments &amp; Travaux",B652="J","🏗️ Bâtiments &amp; Travaux",B652="R","⚙️ Mécanique &amp; Atelier",B652="N","🧪 Chimie &amp; Biologie",B652="G","🧪 Chimie &amp; Biologie",B652="C","📣 Communication &amp; Culture",B652="D","✈️ Déplacements &amp; Logist.",B652="F","✈️ Déplacements &amp; Logist.",B652="E","📋 Études, Conseils &amp; RH",B652="I","💻 Informatique &amp; Audio.",B652="M","🔬 Instruments scient.",B652="O","🔬 Instruments scient.",B652="P","🔬 Instruments scient.",B652="S","🔬 Instruments scient.",B652="T","🔬 Instruments scient.",B652="U","🔬 Instruments scient.",B652="V","🔬 Instruments scient.",B652="W","🔬 Instruments scient.",B652="K","🐁 Expérimentation",B652="Q","🐁 Expérimentation",B652="L","🏥 Santé &amp; Médical",TRUE,"❓ Inconnu"))</f>
        <v/>
      </c>
      <c r="U652" s="179"/>
    </row>
    <row r="653" spans="2:21" x14ac:dyDescent="0.35">
      <c r="B653" s="592" t="str">
        <f t="shared" si="31"/>
        <v/>
      </c>
      <c r="C653" s="593" t="str" cm="1">
        <f t="array" ref="C653">IF(B653="","",_xlfn.IFS(B653="A","📦 Appro. généraux",B653="H","🛡️ Hygiène &amp; Sécurité",B653="B","🏗️ Bâtiments &amp; Travaux",B653="J","🏗️ Bâtiments &amp; Travaux",B653="R","⚙️ Mécanique &amp; Atelier",B653="N","🧪 Chimie &amp; Biologie",B653="G","🧪 Chimie &amp; Biologie",B653="C","📣 Communication &amp; Culture",B653="D","✈️ Déplacements &amp; Logist.",B653="F","✈️ Déplacements &amp; Logist.",B653="E","📋 Études, Conseils &amp; RH",B653="I","💻 Informatique &amp; Audio.",B653="M","🔬 Instruments scient.",B653="O","🔬 Instruments scient.",B653="P","🔬 Instruments scient.",B653="S","🔬 Instruments scient.",B653="T","🔬 Instruments scient.",B653="U","🔬 Instruments scient.",B653="V","🔬 Instruments scient.",B653="W","🔬 Instruments scient.",B653="K","🐁 Expérimentation",B653="Q","🐁 Expérimentation",B653="L","🏥 Santé &amp; Médical",TRUE,"❓ Inconnu"))</f>
        <v/>
      </c>
      <c r="U653" s="179"/>
    </row>
    <row r="654" spans="2:21" x14ac:dyDescent="0.35">
      <c r="B654" s="592" t="str">
        <f t="shared" si="31"/>
        <v/>
      </c>
      <c r="C654" s="593" t="str" cm="1">
        <f t="array" ref="C654">IF(B654="","",_xlfn.IFS(B654="A","📦 Appro. généraux",B654="H","🛡️ Hygiène &amp; Sécurité",B654="B","🏗️ Bâtiments &amp; Travaux",B654="J","🏗️ Bâtiments &amp; Travaux",B654="R","⚙️ Mécanique &amp; Atelier",B654="N","🧪 Chimie &amp; Biologie",B654="G","🧪 Chimie &amp; Biologie",B654="C","📣 Communication &amp; Culture",B654="D","✈️ Déplacements &amp; Logist.",B654="F","✈️ Déplacements &amp; Logist.",B654="E","📋 Études, Conseils &amp; RH",B654="I","💻 Informatique &amp; Audio.",B654="M","🔬 Instruments scient.",B654="O","🔬 Instruments scient.",B654="P","🔬 Instruments scient.",B654="S","🔬 Instruments scient.",B654="T","🔬 Instruments scient.",B654="U","🔬 Instruments scient.",B654="V","🔬 Instruments scient.",B654="W","🔬 Instruments scient.",B654="K","🐁 Expérimentation",B654="Q","🐁 Expérimentation",B654="L","🏥 Santé &amp; Médical",TRUE,"❓ Inconnu"))</f>
        <v/>
      </c>
      <c r="U654" s="179"/>
    </row>
    <row r="655" spans="2:21" x14ac:dyDescent="0.35">
      <c r="B655" s="592" t="str">
        <f t="shared" si="31"/>
        <v/>
      </c>
      <c r="C655" s="593" t="str" cm="1">
        <f t="array" ref="C655">IF(B655="","",_xlfn.IFS(B655="A","📦 Appro. généraux",B655="H","🛡️ Hygiène &amp; Sécurité",B655="B","🏗️ Bâtiments &amp; Travaux",B655="J","🏗️ Bâtiments &amp; Travaux",B655="R","⚙️ Mécanique &amp; Atelier",B655="N","🧪 Chimie &amp; Biologie",B655="G","🧪 Chimie &amp; Biologie",B655="C","📣 Communication &amp; Culture",B655="D","✈️ Déplacements &amp; Logist.",B655="F","✈️ Déplacements &amp; Logist.",B655="E","📋 Études, Conseils &amp; RH",B655="I","💻 Informatique &amp; Audio.",B655="M","🔬 Instruments scient.",B655="O","🔬 Instruments scient.",B655="P","🔬 Instruments scient.",B655="S","🔬 Instruments scient.",B655="T","🔬 Instruments scient.",B655="U","🔬 Instruments scient.",B655="V","🔬 Instruments scient.",B655="W","🔬 Instruments scient.",B655="K","🐁 Expérimentation",B655="Q","🐁 Expérimentation",B655="L","🏥 Santé &amp; Médical",TRUE,"❓ Inconnu"))</f>
        <v/>
      </c>
      <c r="U655" s="179"/>
    </row>
    <row r="656" spans="2:21" x14ac:dyDescent="0.35">
      <c r="B656" s="592" t="str">
        <f t="shared" si="31"/>
        <v/>
      </c>
      <c r="C656" s="593" t="str" cm="1">
        <f t="array" ref="C656">IF(B656="","",_xlfn.IFS(B656="A","📦 Appro. généraux",B656="H","🛡️ Hygiène &amp; Sécurité",B656="B","🏗️ Bâtiments &amp; Travaux",B656="J","🏗️ Bâtiments &amp; Travaux",B656="R","⚙️ Mécanique &amp; Atelier",B656="N","🧪 Chimie &amp; Biologie",B656="G","🧪 Chimie &amp; Biologie",B656="C","📣 Communication &amp; Culture",B656="D","✈️ Déplacements &amp; Logist.",B656="F","✈️ Déplacements &amp; Logist.",B656="E","📋 Études, Conseils &amp; RH",B656="I","💻 Informatique &amp; Audio.",B656="M","🔬 Instruments scient.",B656="O","🔬 Instruments scient.",B656="P","🔬 Instruments scient.",B656="S","🔬 Instruments scient.",B656="T","🔬 Instruments scient.",B656="U","🔬 Instruments scient.",B656="V","🔬 Instruments scient.",B656="W","🔬 Instruments scient.",B656="K","🐁 Expérimentation",B656="Q","🐁 Expérimentation",B656="L","🏥 Santé &amp; Médical",TRUE,"❓ Inconnu"))</f>
        <v/>
      </c>
      <c r="U656" s="179"/>
    </row>
    <row r="657" spans="2:21" x14ac:dyDescent="0.35">
      <c r="B657" s="592" t="str">
        <f t="shared" si="31"/>
        <v/>
      </c>
      <c r="C657" s="593" t="str" cm="1">
        <f t="array" ref="C657">IF(B657="","",_xlfn.IFS(B657="A","📦 Appro. généraux",B657="H","🛡️ Hygiène &amp; Sécurité",B657="B","🏗️ Bâtiments &amp; Travaux",B657="J","🏗️ Bâtiments &amp; Travaux",B657="R","⚙️ Mécanique &amp; Atelier",B657="N","🧪 Chimie &amp; Biologie",B657="G","🧪 Chimie &amp; Biologie",B657="C","📣 Communication &amp; Culture",B657="D","✈️ Déplacements &amp; Logist.",B657="F","✈️ Déplacements &amp; Logist.",B657="E","📋 Études, Conseils &amp; RH",B657="I","💻 Informatique &amp; Audio.",B657="M","🔬 Instruments scient.",B657="O","🔬 Instruments scient.",B657="P","🔬 Instruments scient.",B657="S","🔬 Instruments scient.",B657="T","🔬 Instruments scient.",B657="U","🔬 Instruments scient.",B657="V","🔬 Instruments scient.",B657="W","🔬 Instruments scient.",B657="K","🐁 Expérimentation",B657="Q","🐁 Expérimentation",B657="L","🏥 Santé &amp; Médical",TRUE,"❓ Inconnu"))</f>
        <v/>
      </c>
      <c r="U657" s="179"/>
    </row>
    <row r="658" spans="2:21" x14ac:dyDescent="0.35">
      <c r="B658" s="592" t="str">
        <f t="shared" si="31"/>
        <v/>
      </c>
      <c r="C658" s="593" t="str" cm="1">
        <f t="array" ref="C658">IF(B658="","",_xlfn.IFS(B658="A","📦 Appro. généraux",B658="H","🛡️ Hygiène &amp; Sécurité",B658="B","🏗️ Bâtiments &amp; Travaux",B658="J","🏗️ Bâtiments &amp; Travaux",B658="R","⚙️ Mécanique &amp; Atelier",B658="N","🧪 Chimie &amp; Biologie",B658="G","🧪 Chimie &amp; Biologie",B658="C","📣 Communication &amp; Culture",B658="D","✈️ Déplacements &amp; Logist.",B658="F","✈️ Déplacements &amp; Logist.",B658="E","📋 Études, Conseils &amp; RH",B658="I","💻 Informatique &amp; Audio.",B658="M","🔬 Instruments scient.",B658="O","🔬 Instruments scient.",B658="P","🔬 Instruments scient.",B658="S","🔬 Instruments scient.",B658="T","🔬 Instruments scient.",B658="U","🔬 Instruments scient.",B658="V","🔬 Instruments scient.",B658="W","🔬 Instruments scient.",B658="K","🐁 Expérimentation",B658="Q","🐁 Expérimentation",B658="L","🏥 Santé &amp; Médical",TRUE,"❓ Inconnu"))</f>
        <v/>
      </c>
      <c r="U658" s="179"/>
    </row>
    <row r="659" spans="2:21" x14ac:dyDescent="0.35">
      <c r="B659" s="592" t="str">
        <f t="shared" si="31"/>
        <v/>
      </c>
      <c r="C659" s="593" t="str" cm="1">
        <f t="array" ref="C659">IF(B659="","",_xlfn.IFS(B659="A","📦 Appro. généraux",B659="H","🛡️ Hygiène &amp; Sécurité",B659="B","🏗️ Bâtiments &amp; Travaux",B659="J","🏗️ Bâtiments &amp; Travaux",B659="R","⚙️ Mécanique &amp; Atelier",B659="N","🧪 Chimie &amp; Biologie",B659="G","🧪 Chimie &amp; Biologie",B659="C","📣 Communication &amp; Culture",B659="D","✈️ Déplacements &amp; Logist.",B659="F","✈️ Déplacements &amp; Logist.",B659="E","📋 Études, Conseils &amp; RH",B659="I","💻 Informatique &amp; Audio.",B659="M","🔬 Instruments scient.",B659="O","🔬 Instruments scient.",B659="P","🔬 Instruments scient.",B659="S","🔬 Instruments scient.",B659="T","🔬 Instruments scient.",B659="U","🔬 Instruments scient.",B659="V","🔬 Instruments scient.",B659="W","🔬 Instruments scient.",B659="K","🐁 Expérimentation",B659="Q","🐁 Expérimentation",B659="L","🏥 Santé &amp; Médical",TRUE,"❓ Inconnu"))</f>
        <v/>
      </c>
      <c r="U659" s="179"/>
    </row>
    <row r="660" spans="2:21" x14ac:dyDescent="0.35">
      <c r="B660" s="592" t="str">
        <f t="shared" si="31"/>
        <v/>
      </c>
      <c r="C660" s="593" t="str" cm="1">
        <f t="array" ref="C660">IF(B660="","",_xlfn.IFS(B660="A","📦 Appro. généraux",B660="H","🛡️ Hygiène &amp; Sécurité",B660="B","🏗️ Bâtiments &amp; Travaux",B660="J","🏗️ Bâtiments &amp; Travaux",B660="R","⚙️ Mécanique &amp; Atelier",B660="N","🧪 Chimie &amp; Biologie",B660="G","🧪 Chimie &amp; Biologie",B660="C","📣 Communication &amp; Culture",B660="D","✈️ Déplacements &amp; Logist.",B660="F","✈️ Déplacements &amp; Logist.",B660="E","📋 Études, Conseils &amp; RH",B660="I","💻 Informatique &amp; Audio.",B660="M","🔬 Instruments scient.",B660="O","🔬 Instruments scient.",B660="P","🔬 Instruments scient.",B660="S","🔬 Instruments scient.",B660="T","🔬 Instruments scient.",B660="U","🔬 Instruments scient.",B660="V","🔬 Instruments scient.",B660="W","🔬 Instruments scient.",B660="K","🐁 Expérimentation",B660="Q","🐁 Expérimentation",B660="L","🏥 Santé &amp; Médical",TRUE,"❓ Inconnu"))</f>
        <v/>
      </c>
      <c r="U660" s="179"/>
    </row>
    <row r="661" spans="2:21" x14ac:dyDescent="0.35">
      <c r="B661" s="592" t="str">
        <f t="shared" si="31"/>
        <v/>
      </c>
      <c r="C661" s="593" t="str" cm="1">
        <f t="array" ref="C661">IF(B661="","",_xlfn.IFS(B661="A","📦 Appro. généraux",B661="H","🛡️ Hygiène &amp; Sécurité",B661="B","🏗️ Bâtiments &amp; Travaux",B661="J","🏗️ Bâtiments &amp; Travaux",B661="R","⚙️ Mécanique &amp; Atelier",B661="N","🧪 Chimie &amp; Biologie",B661="G","🧪 Chimie &amp; Biologie",B661="C","📣 Communication &amp; Culture",B661="D","✈️ Déplacements &amp; Logist.",B661="F","✈️ Déplacements &amp; Logist.",B661="E","📋 Études, Conseils &amp; RH",B661="I","💻 Informatique &amp; Audio.",B661="M","🔬 Instruments scient.",B661="O","🔬 Instruments scient.",B661="P","🔬 Instruments scient.",B661="S","🔬 Instruments scient.",B661="T","🔬 Instruments scient.",B661="U","🔬 Instruments scient.",B661="V","🔬 Instruments scient.",B661="W","🔬 Instruments scient.",B661="K","🐁 Expérimentation",B661="Q","🐁 Expérimentation",B661="L","🏥 Santé &amp; Médical",TRUE,"❓ Inconnu"))</f>
        <v/>
      </c>
      <c r="U661" s="179"/>
    </row>
    <row r="662" spans="2:21" x14ac:dyDescent="0.35">
      <c r="B662" s="592" t="str">
        <f t="shared" si="31"/>
        <v/>
      </c>
      <c r="C662" s="593" t="str" cm="1">
        <f t="array" ref="C662">IF(B662="","",_xlfn.IFS(B662="A","📦 Appro. généraux",B662="H","🛡️ Hygiène &amp; Sécurité",B662="B","🏗️ Bâtiments &amp; Travaux",B662="J","🏗️ Bâtiments &amp; Travaux",B662="R","⚙️ Mécanique &amp; Atelier",B662="N","🧪 Chimie &amp; Biologie",B662="G","🧪 Chimie &amp; Biologie",B662="C","📣 Communication &amp; Culture",B662="D","✈️ Déplacements &amp; Logist.",B662="F","✈️ Déplacements &amp; Logist.",B662="E","📋 Études, Conseils &amp; RH",B662="I","💻 Informatique &amp; Audio.",B662="M","🔬 Instruments scient.",B662="O","🔬 Instruments scient.",B662="P","🔬 Instruments scient.",B662="S","🔬 Instruments scient.",B662="T","🔬 Instruments scient.",B662="U","🔬 Instruments scient.",B662="V","🔬 Instruments scient.",B662="W","🔬 Instruments scient.",B662="K","🐁 Expérimentation",B662="Q","🐁 Expérimentation",B662="L","🏥 Santé &amp; Médical",TRUE,"❓ Inconnu"))</f>
        <v/>
      </c>
      <c r="U662" s="179"/>
    </row>
    <row r="663" spans="2:21" x14ac:dyDescent="0.35">
      <c r="B663" s="592" t="str">
        <f t="shared" si="31"/>
        <v/>
      </c>
      <c r="C663" s="593" t="str" cm="1">
        <f t="array" ref="C663">IF(B663="","",_xlfn.IFS(B663="A","📦 Appro. généraux",B663="H","🛡️ Hygiène &amp; Sécurité",B663="B","🏗️ Bâtiments &amp; Travaux",B663="J","🏗️ Bâtiments &amp; Travaux",B663="R","⚙️ Mécanique &amp; Atelier",B663="N","🧪 Chimie &amp; Biologie",B663="G","🧪 Chimie &amp; Biologie",B663="C","📣 Communication &amp; Culture",B663="D","✈️ Déplacements &amp; Logist.",B663="F","✈️ Déplacements &amp; Logist.",B663="E","📋 Études, Conseils &amp; RH",B663="I","💻 Informatique &amp; Audio.",B663="M","🔬 Instruments scient.",B663="O","🔬 Instruments scient.",B663="P","🔬 Instruments scient.",B663="S","🔬 Instruments scient.",B663="T","🔬 Instruments scient.",B663="U","🔬 Instruments scient.",B663="V","🔬 Instruments scient.",B663="W","🔬 Instruments scient.",B663="K","🐁 Expérimentation",B663="Q","🐁 Expérimentation",B663="L","🏥 Santé &amp; Médical",TRUE,"❓ Inconnu"))</f>
        <v/>
      </c>
      <c r="U663" s="179"/>
    </row>
    <row r="664" spans="2:21" x14ac:dyDescent="0.35">
      <c r="B664" s="592" t="str">
        <f t="shared" si="31"/>
        <v/>
      </c>
      <c r="C664" s="593" t="str" cm="1">
        <f t="array" ref="C664">IF(B664="","",_xlfn.IFS(B664="A","📦 Appro. généraux",B664="H","🛡️ Hygiène &amp; Sécurité",B664="B","🏗️ Bâtiments &amp; Travaux",B664="J","🏗️ Bâtiments &amp; Travaux",B664="R","⚙️ Mécanique &amp; Atelier",B664="N","🧪 Chimie &amp; Biologie",B664="G","🧪 Chimie &amp; Biologie",B664="C","📣 Communication &amp; Culture",B664="D","✈️ Déplacements &amp; Logist.",B664="F","✈️ Déplacements &amp; Logist.",B664="E","📋 Études, Conseils &amp; RH",B664="I","💻 Informatique &amp; Audio.",B664="M","🔬 Instruments scient.",B664="O","🔬 Instruments scient.",B664="P","🔬 Instruments scient.",B664="S","🔬 Instruments scient.",B664="T","🔬 Instruments scient.",B664="U","🔬 Instruments scient.",B664="V","🔬 Instruments scient.",B664="W","🔬 Instruments scient.",B664="K","🐁 Expérimentation",B664="Q","🐁 Expérimentation",B664="L","🏥 Santé &amp; Médical",TRUE,"❓ Inconnu"))</f>
        <v/>
      </c>
      <c r="U664" s="179"/>
    </row>
    <row r="665" spans="2:21" x14ac:dyDescent="0.35">
      <c r="B665" s="592" t="str">
        <f t="shared" si="31"/>
        <v/>
      </c>
      <c r="C665" s="593" t="str" cm="1">
        <f t="array" ref="C665">IF(B665="","",_xlfn.IFS(B665="A","📦 Appro. généraux",B665="H","🛡️ Hygiène &amp; Sécurité",B665="B","🏗️ Bâtiments &amp; Travaux",B665="J","🏗️ Bâtiments &amp; Travaux",B665="R","⚙️ Mécanique &amp; Atelier",B665="N","🧪 Chimie &amp; Biologie",B665="G","🧪 Chimie &amp; Biologie",B665="C","📣 Communication &amp; Culture",B665="D","✈️ Déplacements &amp; Logist.",B665="F","✈️ Déplacements &amp; Logist.",B665="E","📋 Études, Conseils &amp; RH",B665="I","💻 Informatique &amp; Audio.",B665="M","🔬 Instruments scient.",B665="O","🔬 Instruments scient.",B665="P","🔬 Instruments scient.",B665="S","🔬 Instruments scient.",B665="T","🔬 Instruments scient.",B665="U","🔬 Instruments scient.",B665="V","🔬 Instruments scient.",B665="W","🔬 Instruments scient.",B665="K","🐁 Expérimentation",B665="Q","🐁 Expérimentation",B665="L","🏥 Santé &amp; Médical",TRUE,"❓ Inconnu"))</f>
        <v/>
      </c>
      <c r="U665" s="179"/>
    </row>
    <row r="666" spans="2:21" x14ac:dyDescent="0.35">
      <c r="B666" s="592" t="str">
        <f t="shared" si="31"/>
        <v/>
      </c>
      <c r="C666" s="593" t="str" cm="1">
        <f t="array" ref="C666">IF(B666="","",_xlfn.IFS(B666="A","📦 Appro. généraux",B666="H","🛡️ Hygiène &amp; Sécurité",B666="B","🏗️ Bâtiments &amp; Travaux",B666="J","🏗️ Bâtiments &amp; Travaux",B666="R","⚙️ Mécanique &amp; Atelier",B666="N","🧪 Chimie &amp; Biologie",B666="G","🧪 Chimie &amp; Biologie",B666="C","📣 Communication &amp; Culture",B666="D","✈️ Déplacements &amp; Logist.",B666="F","✈️ Déplacements &amp; Logist.",B666="E","📋 Études, Conseils &amp; RH",B666="I","💻 Informatique &amp; Audio.",B666="M","🔬 Instruments scient.",B666="O","🔬 Instruments scient.",B666="P","🔬 Instruments scient.",B666="S","🔬 Instruments scient.",B666="T","🔬 Instruments scient.",B666="U","🔬 Instruments scient.",B666="V","🔬 Instruments scient.",B666="W","🔬 Instruments scient.",B666="K","🐁 Expérimentation",B666="Q","🐁 Expérimentation",B666="L","🏥 Santé &amp; Médical",TRUE,"❓ Inconnu"))</f>
        <v/>
      </c>
      <c r="U666" s="179"/>
    </row>
    <row r="667" spans="2:21" x14ac:dyDescent="0.35">
      <c r="B667" s="592" t="str">
        <f t="shared" si="31"/>
        <v/>
      </c>
      <c r="C667" s="593" t="str" cm="1">
        <f t="array" ref="C667">IF(B667="","",_xlfn.IFS(B667="A","📦 Appro. généraux",B667="H","🛡️ Hygiène &amp; Sécurité",B667="B","🏗️ Bâtiments &amp; Travaux",B667="J","🏗️ Bâtiments &amp; Travaux",B667="R","⚙️ Mécanique &amp; Atelier",B667="N","🧪 Chimie &amp; Biologie",B667="G","🧪 Chimie &amp; Biologie",B667="C","📣 Communication &amp; Culture",B667="D","✈️ Déplacements &amp; Logist.",B667="F","✈️ Déplacements &amp; Logist.",B667="E","📋 Études, Conseils &amp; RH",B667="I","💻 Informatique &amp; Audio.",B667="M","🔬 Instruments scient.",B667="O","🔬 Instruments scient.",B667="P","🔬 Instruments scient.",B667="S","🔬 Instruments scient.",B667="T","🔬 Instruments scient.",B667="U","🔬 Instruments scient.",B667="V","🔬 Instruments scient.",B667="W","🔬 Instruments scient.",B667="K","🐁 Expérimentation",B667="Q","🐁 Expérimentation",B667="L","🏥 Santé &amp; Médical",TRUE,"❓ Inconnu"))</f>
        <v/>
      </c>
      <c r="U667" s="179"/>
    </row>
    <row r="668" spans="2:21" x14ac:dyDescent="0.35">
      <c r="B668" s="592" t="str">
        <f t="shared" si="31"/>
        <v/>
      </c>
      <c r="C668" s="593" t="str" cm="1">
        <f t="array" ref="C668">IF(B668="","",_xlfn.IFS(B668="A","📦 Appro. généraux",B668="H","🛡️ Hygiène &amp; Sécurité",B668="B","🏗️ Bâtiments &amp; Travaux",B668="J","🏗️ Bâtiments &amp; Travaux",B668="R","⚙️ Mécanique &amp; Atelier",B668="N","🧪 Chimie &amp; Biologie",B668="G","🧪 Chimie &amp; Biologie",B668="C","📣 Communication &amp; Culture",B668="D","✈️ Déplacements &amp; Logist.",B668="F","✈️ Déplacements &amp; Logist.",B668="E","📋 Études, Conseils &amp; RH",B668="I","💻 Informatique &amp; Audio.",B668="M","🔬 Instruments scient.",B668="O","🔬 Instruments scient.",B668="P","🔬 Instruments scient.",B668="S","🔬 Instruments scient.",B668="T","🔬 Instruments scient.",B668="U","🔬 Instruments scient.",B668="V","🔬 Instruments scient.",B668="W","🔬 Instruments scient.",B668="K","🐁 Expérimentation",B668="Q","🐁 Expérimentation",B668="L","🏥 Santé &amp; Médical",TRUE,"❓ Inconnu"))</f>
        <v/>
      </c>
      <c r="U668" s="179"/>
    </row>
    <row r="669" spans="2:21" x14ac:dyDescent="0.35">
      <c r="B669" s="592" t="str">
        <f t="shared" si="31"/>
        <v/>
      </c>
      <c r="C669" s="593" t="str" cm="1">
        <f t="array" ref="C669">IF(B669="","",_xlfn.IFS(B669="A","📦 Appro. généraux",B669="H","🛡️ Hygiène &amp; Sécurité",B669="B","🏗️ Bâtiments &amp; Travaux",B669="J","🏗️ Bâtiments &amp; Travaux",B669="R","⚙️ Mécanique &amp; Atelier",B669="N","🧪 Chimie &amp; Biologie",B669="G","🧪 Chimie &amp; Biologie",B669="C","📣 Communication &amp; Culture",B669="D","✈️ Déplacements &amp; Logist.",B669="F","✈️ Déplacements &amp; Logist.",B669="E","📋 Études, Conseils &amp; RH",B669="I","💻 Informatique &amp; Audio.",B669="M","🔬 Instruments scient.",B669="O","🔬 Instruments scient.",B669="P","🔬 Instruments scient.",B669="S","🔬 Instruments scient.",B669="T","🔬 Instruments scient.",B669="U","🔬 Instruments scient.",B669="V","🔬 Instruments scient.",B669="W","🔬 Instruments scient.",B669="K","🐁 Expérimentation",B669="Q","🐁 Expérimentation",B669="L","🏥 Santé &amp; Médical",TRUE,"❓ Inconnu"))</f>
        <v/>
      </c>
      <c r="U669" s="179"/>
    </row>
    <row r="670" spans="2:21" x14ac:dyDescent="0.35">
      <c r="B670" s="592" t="str">
        <f t="shared" si="31"/>
        <v/>
      </c>
      <c r="C670" s="593" t="str" cm="1">
        <f t="array" ref="C670">IF(B670="","",_xlfn.IFS(B670="A","📦 Appro. généraux",B670="H","🛡️ Hygiène &amp; Sécurité",B670="B","🏗️ Bâtiments &amp; Travaux",B670="J","🏗️ Bâtiments &amp; Travaux",B670="R","⚙️ Mécanique &amp; Atelier",B670="N","🧪 Chimie &amp; Biologie",B670="G","🧪 Chimie &amp; Biologie",B670="C","📣 Communication &amp; Culture",B670="D","✈️ Déplacements &amp; Logist.",B670="F","✈️ Déplacements &amp; Logist.",B670="E","📋 Études, Conseils &amp; RH",B670="I","💻 Informatique &amp; Audio.",B670="M","🔬 Instruments scient.",B670="O","🔬 Instruments scient.",B670="P","🔬 Instruments scient.",B670="S","🔬 Instruments scient.",B670="T","🔬 Instruments scient.",B670="U","🔬 Instruments scient.",B670="V","🔬 Instruments scient.",B670="W","🔬 Instruments scient.",B670="K","🐁 Expérimentation",B670="Q","🐁 Expérimentation",B670="L","🏥 Santé &amp; Médical",TRUE,"❓ Inconnu"))</f>
        <v/>
      </c>
      <c r="U670" s="179"/>
    </row>
    <row r="671" spans="2:21" x14ac:dyDescent="0.35">
      <c r="B671" s="592" t="str">
        <f t="shared" si="31"/>
        <v/>
      </c>
      <c r="C671" s="593" t="str" cm="1">
        <f t="array" ref="C671">IF(B671="","",_xlfn.IFS(B671="A","📦 Appro. généraux",B671="H","🛡️ Hygiène &amp; Sécurité",B671="B","🏗️ Bâtiments &amp; Travaux",B671="J","🏗️ Bâtiments &amp; Travaux",B671="R","⚙️ Mécanique &amp; Atelier",B671="N","🧪 Chimie &amp; Biologie",B671="G","🧪 Chimie &amp; Biologie",B671="C","📣 Communication &amp; Culture",B671="D","✈️ Déplacements &amp; Logist.",B671="F","✈️ Déplacements &amp; Logist.",B671="E","📋 Études, Conseils &amp; RH",B671="I","💻 Informatique &amp; Audio.",B671="M","🔬 Instruments scient.",B671="O","🔬 Instruments scient.",B671="P","🔬 Instruments scient.",B671="S","🔬 Instruments scient.",B671="T","🔬 Instruments scient.",B671="U","🔬 Instruments scient.",B671="V","🔬 Instruments scient.",B671="W","🔬 Instruments scient.",B671="K","🐁 Expérimentation",B671="Q","🐁 Expérimentation",B671="L","🏥 Santé &amp; Médical",TRUE,"❓ Inconnu"))</f>
        <v/>
      </c>
      <c r="U671" s="179"/>
    </row>
    <row r="672" spans="2:21" x14ac:dyDescent="0.35">
      <c r="B672" s="592" t="str">
        <f t="shared" si="31"/>
        <v/>
      </c>
      <c r="C672" s="593" t="str" cm="1">
        <f t="array" ref="C672">IF(B672="","",_xlfn.IFS(B672="A","📦 Appro. généraux",B672="H","🛡️ Hygiène &amp; Sécurité",B672="B","🏗️ Bâtiments &amp; Travaux",B672="J","🏗️ Bâtiments &amp; Travaux",B672="R","⚙️ Mécanique &amp; Atelier",B672="N","🧪 Chimie &amp; Biologie",B672="G","🧪 Chimie &amp; Biologie",B672="C","📣 Communication &amp; Culture",B672="D","✈️ Déplacements &amp; Logist.",B672="F","✈️ Déplacements &amp; Logist.",B672="E","📋 Études, Conseils &amp; RH",B672="I","💻 Informatique &amp; Audio.",B672="M","🔬 Instruments scient.",B672="O","🔬 Instruments scient.",B672="P","🔬 Instruments scient.",B672="S","🔬 Instruments scient.",B672="T","🔬 Instruments scient.",B672="U","🔬 Instruments scient.",B672="V","🔬 Instruments scient.",B672="W","🔬 Instruments scient.",B672="K","🐁 Expérimentation",B672="Q","🐁 Expérimentation",B672="L","🏥 Santé &amp; Médical",TRUE,"❓ Inconnu"))</f>
        <v/>
      </c>
      <c r="U672" s="179"/>
    </row>
    <row r="673" spans="2:21" x14ac:dyDescent="0.35">
      <c r="B673" s="592" t="str">
        <f t="shared" si="31"/>
        <v/>
      </c>
      <c r="C673" s="593" t="str" cm="1">
        <f t="array" ref="C673">IF(B673="","",_xlfn.IFS(B673="A","📦 Appro. généraux",B673="H","🛡️ Hygiène &amp; Sécurité",B673="B","🏗️ Bâtiments &amp; Travaux",B673="J","🏗️ Bâtiments &amp; Travaux",B673="R","⚙️ Mécanique &amp; Atelier",B673="N","🧪 Chimie &amp; Biologie",B673="G","🧪 Chimie &amp; Biologie",B673="C","📣 Communication &amp; Culture",B673="D","✈️ Déplacements &amp; Logist.",B673="F","✈️ Déplacements &amp; Logist.",B673="E","📋 Études, Conseils &amp; RH",B673="I","💻 Informatique &amp; Audio.",B673="M","🔬 Instruments scient.",B673="O","🔬 Instruments scient.",B673="P","🔬 Instruments scient.",B673="S","🔬 Instruments scient.",B673="T","🔬 Instruments scient.",B673="U","🔬 Instruments scient.",B673="V","🔬 Instruments scient.",B673="W","🔬 Instruments scient.",B673="K","🐁 Expérimentation",B673="Q","🐁 Expérimentation",B673="L","🏥 Santé &amp; Médical",TRUE,"❓ Inconnu"))</f>
        <v/>
      </c>
      <c r="U673" s="179"/>
    </row>
    <row r="674" spans="2:21" x14ac:dyDescent="0.35">
      <c r="B674" s="592" t="str">
        <f t="shared" si="31"/>
        <v/>
      </c>
      <c r="C674" s="593" t="str" cm="1">
        <f t="array" ref="C674">IF(B674="","",_xlfn.IFS(B674="A","📦 Appro. généraux",B674="H","🛡️ Hygiène &amp; Sécurité",B674="B","🏗️ Bâtiments &amp; Travaux",B674="J","🏗️ Bâtiments &amp; Travaux",B674="R","⚙️ Mécanique &amp; Atelier",B674="N","🧪 Chimie &amp; Biologie",B674="G","🧪 Chimie &amp; Biologie",B674="C","📣 Communication &amp; Culture",B674="D","✈️ Déplacements &amp; Logist.",B674="F","✈️ Déplacements &amp; Logist.",B674="E","📋 Études, Conseils &amp; RH",B674="I","💻 Informatique &amp; Audio.",B674="M","🔬 Instruments scient.",B674="O","🔬 Instruments scient.",B674="P","🔬 Instruments scient.",B674="S","🔬 Instruments scient.",B674="T","🔬 Instruments scient.",B674="U","🔬 Instruments scient.",B674="V","🔬 Instruments scient.",B674="W","🔬 Instruments scient.",B674="K","🐁 Expérimentation",B674="Q","🐁 Expérimentation",B674="L","🏥 Santé &amp; Médical",TRUE,"❓ Inconnu"))</f>
        <v/>
      </c>
      <c r="U674" s="179"/>
    </row>
    <row r="675" spans="2:21" x14ac:dyDescent="0.35">
      <c r="B675" s="592" t="str">
        <f t="shared" si="31"/>
        <v/>
      </c>
      <c r="C675" s="593" t="str" cm="1">
        <f t="array" ref="C675">IF(B675="","",_xlfn.IFS(B675="A","📦 Appro. généraux",B675="H","🛡️ Hygiène &amp; Sécurité",B675="B","🏗️ Bâtiments &amp; Travaux",B675="J","🏗️ Bâtiments &amp; Travaux",B675="R","⚙️ Mécanique &amp; Atelier",B675="N","🧪 Chimie &amp; Biologie",B675="G","🧪 Chimie &amp; Biologie",B675="C","📣 Communication &amp; Culture",B675="D","✈️ Déplacements &amp; Logist.",B675="F","✈️ Déplacements &amp; Logist.",B675="E","📋 Études, Conseils &amp; RH",B675="I","💻 Informatique &amp; Audio.",B675="M","🔬 Instruments scient.",B675="O","🔬 Instruments scient.",B675="P","🔬 Instruments scient.",B675="S","🔬 Instruments scient.",B675="T","🔬 Instruments scient.",B675="U","🔬 Instruments scient.",B675="V","🔬 Instruments scient.",B675="W","🔬 Instruments scient.",B675="K","🐁 Expérimentation",B675="Q","🐁 Expérimentation",B675="L","🏥 Santé &amp; Médical",TRUE,"❓ Inconnu"))</f>
        <v/>
      </c>
      <c r="U675" s="179"/>
    </row>
    <row r="676" spans="2:21" x14ac:dyDescent="0.35">
      <c r="B676" s="592" t="str">
        <f t="shared" si="31"/>
        <v/>
      </c>
      <c r="C676" s="593" t="str" cm="1">
        <f t="array" ref="C676">IF(B676="","",_xlfn.IFS(B676="A","📦 Appro. généraux",B676="H","🛡️ Hygiène &amp; Sécurité",B676="B","🏗️ Bâtiments &amp; Travaux",B676="J","🏗️ Bâtiments &amp; Travaux",B676="R","⚙️ Mécanique &amp; Atelier",B676="N","🧪 Chimie &amp; Biologie",B676="G","🧪 Chimie &amp; Biologie",B676="C","📣 Communication &amp; Culture",B676="D","✈️ Déplacements &amp; Logist.",B676="F","✈️ Déplacements &amp; Logist.",B676="E","📋 Études, Conseils &amp; RH",B676="I","💻 Informatique &amp; Audio.",B676="M","🔬 Instruments scient.",B676="O","🔬 Instruments scient.",B676="P","🔬 Instruments scient.",B676="S","🔬 Instruments scient.",B676="T","🔬 Instruments scient.",B676="U","🔬 Instruments scient.",B676="V","🔬 Instruments scient.",B676="W","🔬 Instruments scient.",B676="K","🐁 Expérimentation",B676="Q","🐁 Expérimentation",B676="L","🏥 Santé &amp; Médical",TRUE,"❓ Inconnu"))</f>
        <v/>
      </c>
      <c r="U676" s="179"/>
    </row>
    <row r="677" spans="2:21" x14ac:dyDescent="0.35">
      <c r="B677" s="592" t="str">
        <f t="shared" si="31"/>
        <v/>
      </c>
      <c r="C677" s="593" t="str" cm="1">
        <f t="array" ref="C677">IF(B677="","",_xlfn.IFS(B677="A","📦 Appro. généraux",B677="H","🛡️ Hygiène &amp; Sécurité",B677="B","🏗️ Bâtiments &amp; Travaux",B677="J","🏗️ Bâtiments &amp; Travaux",B677="R","⚙️ Mécanique &amp; Atelier",B677="N","🧪 Chimie &amp; Biologie",B677="G","🧪 Chimie &amp; Biologie",B677="C","📣 Communication &amp; Culture",B677="D","✈️ Déplacements &amp; Logist.",B677="F","✈️ Déplacements &amp; Logist.",B677="E","📋 Études, Conseils &amp; RH",B677="I","💻 Informatique &amp; Audio.",B677="M","🔬 Instruments scient.",B677="O","🔬 Instruments scient.",B677="P","🔬 Instruments scient.",B677="S","🔬 Instruments scient.",B677="T","🔬 Instruments scient.",B677="U","🔬 Instruments scient.",B677="V","🔬 Instruments scient.",B677="W","🔬 Instruments scient.",B677="K","🐁 Expérimentation",B677="Q","🐁 Expérimentation",B677="L","🏥 Santé &amp; Médical",TRUE,"❓ Inconnu"))</f>
        <v/>
      </c>
      <c r="U677" s="179"/>
    </row>
    <row r="678" spans="2:21" x14ac:dyDescent="0.35">
      <c r="B678" s="592" t="str">
        <f t="shared" si="31"/>
        <v/>
      </c>
      <c r="C678" s="593" t="str" cm="1">
        <f t="array" ref="C678">IF(B678="","",_xlfn.IFS(B678="A","📦 Appro. généraux",B678="H","🛡️ Hygiène &amp; Sécurité",B678="B","🏗️ Bâtiments &amp; Travaux",B678="J","🏗️ Bâtiments &amp; Travaux",B678="R","⚙️ Mécanique &amp; Atelier",B678="N","🧪 Chimie &amp; Biologie",B678="G","🧪 Chimie &amp; Biologie",B678="C","📣 Communication &amp; Culture",B678="D","✈️ Déplacements &amp; Logist.",B678="F","✈️ Déplacements &amp; Logist.",B678="E","📋 Études, Conseils &amp; RH",B678="I","💻 Informatique &amp; Audio.",B678="M","🔬 Instruments scient.",B678="O","🔬 Instruments scient.",B678="P","🔬 Instruments scient.",B678="S","🔬 Instruments scient.",B678="T","🔬 Instruments scient.",B678="U","🔬 Instruments scient.",B678="V","🔬 Instruments scient.",B678="W","🔬 Instruments scient.",B678="K","🐁 Expérimentation",B678="Q","🐁 Expérimentation",B678="L","🏥 Santé &amp; Médical",TRUE,"❓ Inconnu"))</f>
        <v/>
      </c>
      <c r="U678" s="179"/>
    </row>
    <row r="679" spans="2:21" x14ac:dyDescent="0.35">
      <c r="B679" s="592" t="str">
        <f t="shared" si="31"/>
        <v/>
      </c>
      <c r="C679" s="593" t="str" cm="1">
        <f t="array" ref="C679">IF(B679="","",_xlfn.IFS(B679="A","📦 Appro. généraux",B679="H","🛡️ Hygiène &amp; Sécurité",B679="B","🏗️ Bâtiments &amp; Travaux",B679="J","🏗️ Bâtiments &amp; Travaux",B679="R","⚙️ Mécanique &amp; Atelier",B679="N","🧪 Chimie &amp; Biologie",B679="G","🧪 Chimie &amp; Biologie",B679="C","📣 Communication &amp; Culture",B679="D","✈️ Déplacements &amp; Logist.",B679="F","✈️ Déplacements &amp; Logist.",B679="E","📋 Études, Conseils &amp; RH",B679="I","💻 Informatique &amp; Audio.",B679="M","🔬 Instruments scient.",B679="O","🔬 Instruments scient.",B679="P","🔬 Instruments scient.",B679="S","🔬 Instruments scient.",B679="T","🔬 Instruments scient.",B679="U","🔬 Instruments scient.",B679="V","🔬 Instruments scient.",B679="W","🔬 Instruments scient.",B679="K","🐁 Expérimentation",B679="Q","🐁 Expérimentation",B679="L","🏥 Santé &amp; Médical",TRUE,"❓ Inconnu"))</f>
        <v/>
      </c>
      <c r="U679" s="179"/>
    </row>
    <row r="680" spans="2:21" x14ac:dyDescent="0.35">
      <c r="B680" s="592" t="str">
        <f t="shared" si="31"/>
        <v/>
      </c>
      <c r="C680" s="593" t="str" cm="1">
        <f t="array" ref="C680">IF(B680="","",_xlfn.IFS(B680="A","📦 Appro. généraux",B680="H","🛡️ Hygiène &amp; Sécurité",B680="B","🏗️ Bâtiments &amp; Travaux",B680="J","🏗️ Bâtiments &amp; Travaux",B680="R","⚙️ Mécanique &amp; Atelier",B680="N","🧪 Chimie &amp; Biologie",B680="G","🧪 Chimie &amp; Biologie",B680="C","📣 Communication &amp; Culture",B680="D","✈️ Déplacements &amp; Logist.",B680="F","✈️ Déplacements &amp; Logist.",B680="E","📋 Études, Conseils &amp; RH",B680="I","💻 Informatique &amp; Audio.",B680="M","🔬 Instruments scient.",B680="O","🔬 Instruments scient.",B680="P","🔬 Instruments scient.",B680="S","🔬 Instruments scient.",B680="T","🔬 Instruments scient.",B680="U","🔬 Instruments scient.",B680="V","🔬 Instruments scient.",B680="W","🔬 Instruments scient.",B680="K","🐁 Expérimentation",B680="Q","🐁 Expérimentation",B680="L","🏥 Santé &amp; Médical",TRUE,"❓ Inconnu"))</f>
        <v/>
      </c>
      <c r="U680" s="179"/>
    </row>
    <row r="681" spans="2:21" x14ac:dyDescent="0.35">
      <c r="B681" s="592" t="str">
        <f t="shared" si="31"/>
        <v/>
      </c>
      <c r="C681" s="593" t="str" cm="1">
        <f t="array" ref="C681">IF(B681="","",_xlfn.IFS(B681="A","📦 Appro. généraux",B681="H","🛡️ Hygiène &amp; Sécurité",B681="B","🏗️ Bâtiments &amp; Travaux",B681="J","🏗️ Bâtiments &amp; Travaux",B681="R","⚙️ Mécanique &amp; Atelier",B681="N","🧪 Chimie &amp; Biologie",B681="G","🧪 Chimie &amp; Biologie",B681="C","📣 Communication &amp; Culture",B681="D","✈️ Déplacements &amp; Logist.",B681="F","✈️ Déplacements &amp; Logist.",B681="E","📋 Études, Conseils &amp; RH",B681="I","💻 Informatique &amp; Audio.",B681="M","🔬 Instruments scient.",B681="O","🔬 Instruments scient.",B681="P","🔬 Instruments scient.",B681="S","🔬 Instruments scient.",B681="T","🔬 Instruments scient.",B681="U","🔬 Instruments scient.",B681="V","🔬 Instruments scient.",B681="W","🔬 Instruments scient.",B681="K","🐁 Expérimentation",B681="Q","🐁 Expérimentation",B681="L","🏥 Santé &amp; Médical",TRUE,"❓ Inconnu"))</f>
        <v/>
      </c>
      <c r="U681" s="179"/>
    </row>
    <row r="682" spans="2:21" x14ac:dyDescent="0.35">
      <c r="B682" s="592" t="str">
        <f t="shared" si="31"/>
        <v/>
      </c>
      <c r="C682" s="593" t="str" cm="1">
        <f t="array" ref="C682">IF(B682="","",_xlfn.IFS(B682="A","📦 Appro. généraux",B682="H","🛡️ Hygiène &amp; Sécurité",B682="B","🏗️ Bâtiments &amp; Travaux",B682="J","🏗️ Bâtiments &amp; Travaux",B682="R","⚙️ Mécanique &amp; Atelier",B682="N","🧪 Chimie &amp; Biologie",B682="G","🧪 Chimie &amp; Biologie",B682="C","📣 Communication &amp; Culture",B682="D","✈️ Déplacements &amp; Logist.",B682="F","✈️ Déplacements &amp; Logist.",B682="E","📋 Études, Conseils &amp; RH",B682="I","💻 Informatique &amp; Audio.",B682="M","🔬 Instruments scient.",B682="O","🔬 Instruments scient.",B682="P","🔬 Instruments scient.",B682="S","🔬 Instruments scient.",B682="T","🔬 Instruments scient.",B682="U","🔬 Instruments scient.",B682="V","🔬 Instruments scient.",B682="W","🔬 Instruments scient.",B682="K","🐁 Expérimentation",B682="Q","🐁 Expérimentation",B682="L","🏥 Santé &amp; Médical",TRUE,"❓ Inconnu"))</f>
        <v/>
      </c>
      <c r="U682" s="179"/>
    </row>
    <row r="683" spans="2:21" x14ac:dyDescent="0.35">
      <c r="B683" s="592" t="str">
        <f t="shared" si="31"/>
        <v/>
      </c>
      <c r="C683" s="593" t="str" cm="1">
        <f t="array" ref="C683">IF(B683="","",_xlfn.IFS(B683="A","📦 Appro. généraux",B683="H","🛡️ Hygiène &amp; Sécurité",B683="B","🏗️ Bâtiments &amp; Travaux",B683="J","🏗️ Bâtiments &amp; Travaux",B683="R","⚙️ Mécanique &amp; Atelier",B683="N","🧪 Chimie &amp; Biologie",B683="G","🧪 Chimie &amp; Biologie",B683="C","📣 Communication &amp; Culture",B683="D","✈️ Déplacements &amp; Logist.",B683="F","✈️ Déplacements &amp; Logist.",B683="E","📋 Études, Conseils &amp; RH",B683="I","💻 Informatique &amp; Audio.",B683="M","🔬 Instruments scient.",B683="O","🔬 Instruments scient.",B683="P","🔬 Instruments scient.",B683="S","🔬 Instruments scient.",B683="T","🔬 Instruments scient.",B683="U","🔬 Instruments scient.",B683="V","🔬 Instruments scient.",B683="W","🔬 Instruments scient.",B683="K","🐁 Expérimentation",B683="Q","🐁 Expérimentation",B683="L","🏥 Santé &amp; Médical",TRUE,"❓ Inconnu"))</f>
        <v/>
      </c>
      <c r="U683" s="179"/>
    </row>
    <row r="684" spans="2:21" x14ac:dyDescent="0.35">
      <c r="B684" s="592" t="str">
        <f t="shared" si="31"/>
        <v/>
      </c>
      <c r="C684" s="593" t="str" cm="1">
        <f t="array" ref="C684">IF(B684="","",_xlfn.IFS(B684="A","📦 Appro. généraux",B684="H","🛡️ Hygiène &amp; Sécurité",B684="B","🏗️ Bâtiments &amp; Travaux",B684="J","🏗️ Bâtiments &amp; Travaux",B684="R","⚙️ Mécanique &amp; Atelier",B684="N","🧪 Chimie &amp; Biologie",B684="G","🧪 Chimie &amp; Biologie",B684="C","📣 Communication &amp; Culture",B684="D","✈️ Déplacements &amp; Logist.",B684="F","✈️ Déplacements &amp; Logist.",B684="E","📋 Études, Conseils &amp; RH",B684="I","💻 Informatique &amp; Audio.",B684="M","🔬 Instruments scient.",B684="O","🔬 Instruments scient.",B684="P","🔬 Instruments scient.",B684="S","🔬 Instruments scient.",B684="T","🔬 Instruments scient.",B684="U","🔬 Instruments scient.",B684="V","🔬 Instruments scient.",B684="W","🔬 Instruments scient.",B684="K","🐁 Expérimentation",B684="Q","🐁 Expérimentation",B684="L","🏥 Santé &amp; Médical",TRUE,"❓ Inconnu"))</f>
        <v/>
      </c>
      <c r="U684" s="179"/>
    </row>
    <row r="685" spans="2:21" x14ac:dyDescent="0.35">
      <c r="B685" s="592" t="str">
        <f t="shared" si="31"/>
        <v/>
      </c>
      <c r="C685" s="593" t="str" cm="1">
        <f t="array" ref="C685">IF(B685="","",_xlfn.IFS(B685="A","📦 Appro. généraux",B685="H","🛡️ Hygiène &amp; Sécurité",B685="B","🏗️ Bâtiments &amp; Travaux",B685="J","🏗️ Bâtiments &amp; Travaux",B685="R","⚙️ Mécanique &amp; Atelier",B685="N","🧪 Chimie &amp; Biologie",B685="G","🧪 Chimie &amp; Biologie",B685="C","📣 Communication &amp; Culture",B685="D","✈️ Déplacements &amp; Logist.",B685="F","✈️ Déplacements &amp; Logist.",B685="E","📋 Études, Conseils &amp; RH",B685="I","💻 Informatique &amp; Audio.",B685="M","🔬 Instruments scient.",B685="O","🔬 Instruments scient.",B685="P","🔬 Instruments scient.",B685="S","🔬 Instruments scient.",B685="T","🔬 Instruments scient.",B685="U","🔬 Instruments scient.",B685="V","🔬 Instruments scient.",B685="W","🔬 Instruments scient.",B685="K","🐁 Expérimentation",B685="Q","🐁 Expérimentation",B685="L","🏥 Santé &amp; Médical",TRUE,"❓ Inconnu"))</f>
        <v/>
      </c>
      <c r="U685" s="179"/>
    </row>
    <row r="686" spans="2:21" x14ac:dyDescent="0.35">
      <c r="B686" s="592" t="str">
        <f t="shared" si="31"/>
        <v/>
      </c>
      <c r="C686" s="593" t="str" cm="1">
        <f t="array" ref="C686">IF(B686="","",_xlfn.IFS(B686="A","📦 Appro. généraux",B686="H","🛡️ Hygiène &amp; Sécurité",B686="B","🏗️ Bâtiments &amp; Travaux",B686="J","🏗️ Bâtiments &amp; Travaux",B686="R","⚙️ Mécanique &amp; Atelier",B686="N","🧪 Chimie &amp; Biologie",B686="G","🧪 Chimie &amp; Biologie",B686="C","📣 Communication &amp; Culture",B686="D","✈️ Déplacements &amp; Logist.",B686="F","✈️ Déplacements &amp; Logist.",B686="E","📋 Études, Conseils &amp; RH",B686="I","💻 Informatique &amp; Audio.",B686="M","🔬 Instruments scient.",B686="O","🔬 Instruments scient.",B686="P","🔬 Instruments scient.",B686="S","🔬 Instruments scient.",B686="T","🔬 Instruments scient.",B686="U","🔬 Instruments scient.",B686="V","🔬 Instruments scient.",B686="W","🔬 Instruments scient.",B686="K","🐁 Expérimentation",B686="Q","🐁 Expérimentation",B686="L","🏥 Santé &amp; Médical",TRUE,"❓ Inconnu"))</f>
        <v/>
      </c>
      <c r="U686" s="179"/>
    </row>
    <row r="687" spans="2:21" x14ac:dyDescent="0.35">
      <c r="B687" s="592" t="str">
        <f t="shared" si="31"/>
        <v/>
      </c>
      <c r="C687" s="593" t="str" cm="1">
        <f t="array" ref="C687">IF(B687="","",_xlfn.IFS(B687="A","📦 Appro. généraux",B687="H","🛡️ Hygiène &amp; Sécurité",B687="B","🏗️ Bâtiments &amp; Travaux",B687="J","🏗️ Bâtiments &amp; Travaux",B687="R","⚙️ Mécanique &amp; Atelier",B687="N","🧪 Chimie &amp; Biologie",B687="G","🧪 Chimie &amp; Biologie",B687="C","📣 Communication &amp; Culture",B687="D","✈️ Déplacements &amp; Logist.",B687="F","✈️ Déplacements &amp; Logist.",B687="E","📋 Études, Conseils &amp; RH",B687="I","💻 Informatique &amp; Audio.",B687="M","🔬 Instruments scient.",B687="O","🔬 Instruments scient.",B687="P","🔬 Instruments scient.",B687="S","🔬 Instruments scient.",B687="T","🔬 Instruments scient.",B687="U","🔬 Instruments scient.",B687="V","🔬 Instruments scient.",B687="W","🔬 Instruments scient.",B687="K","🐁 Expérimentation",B687="Q","🐁 Expérimentation",B687="L","🏥 Santé &amp; Médical",TRUE,"❓ Inconnu"))</f>
        <v/>
      </c>
      <c r="U687" s="179"/>
    </row>
    <row r="688" spans="2:21" x14ac:dyDescent="0.35">
      <c r="B688" s="592" t="str">
        <f t="shared" si="31"/>
        <v/>
      </c>
      <c r="C688" s="593" t="str" cm="1">
        <f t="array" ref="C688">IF(B688="","",_xlfn.IFS(B688="A","📦 Appro. généraux",B688="H","🛡️ Hygiène &amp; Sécurité",B688="B","🏗️ Bâtiments &amp; Travaux",B688="J","🏗️ Bâtiments &amp; Travaux",B688="R","⚙️ Mécanique &amp; Atelier",B688="N","🧪 Chimie &amp; Biologie",B688="G","🧪 Chimie &amp; Biologie",B688="C","📣 Communication &amp; Culture",B688="D","✈️ Déplacements &amp; Logist.",B688="F","✈️ Déplacements &amp; Logist.",B688="E","📋 Études, Conseils &amp; RH",B688="I","💻 Informatique &amp; Audio.",B688="M","🔬 Instruments scient.",B688="O","🔬 Instruments scient.",B688="P","🔬 Instruments scient.",B688="S","🔬 Instruments scient.",B688="T","🔬 Instruments scient.",B688="U","🔬 Instruments scient.",B688="V","🔬 Instruments scient.",B688="W","🔬 Instruments scient.",B688="K","🐁 Expérimentation",B688="Q","🐁 Expérimentation",B688="L","🏥 Santé &amp; Médical",TRUE,"❓ Inconnu"))</f>
        <v/>
      </c>
      <c r="U688" s="179"/>
    </row>
    <row r="689" spans="2:21" x14ac:dyDescent="0.35">
      <c r="B689" s="592" t="str">
        <f t="shared" si="31"/>
        <v/>
      </c>
      <c r="C689" s="593" t="str" cm="1">
        <f t="array" ref="C689">IF(B689="","",_xlfn.IFS(B689="A","📦 Appro. généraux",B689="H","🛡️ Hygiène &amp; Sécurité",B689="B","🏗️ Bâtiments &amp; Travaux",B689="J","🏗️ Bâtiments &amp; Travaux",B689="R","⚙️ Mécanique &amp; Atelier",B689="N","🧪 Chimie &amp; Biologie",B689="G","🧪 Chimie &amp; Biologie",B689="C","📣 Communication &amp; Culture",B689="D","✈️ Déplacements &amp; Logist.",B689="F","✈️ Déplacements &amp; Logist.",B689="E","📋 Études, Conseils &amp; RH",B689="I","💻 Informatique &amp; Audio.",B689="M","🔬 Instruments scient.",B689="O","🔬 Instruments scient.",B689="P","🔬 Instruments scient.",B689="S","🔬 Instruments scient.",B689="T","🔬 Instruments scient.",B689="U","🔬 Instruments scient.",B689="V","🔬 Instruments scient.",B689="W","🔬 Instruments scient.",B689="K","🐁 Expérimentation",B689="Q","🐁 Expérimentation",B689="L","🏥 Santé &amp; Médical",TRUE,"❓ Inconnu"))</f>
        <v/>
      </c>
      <c r="U689" s="179"/>
    </row>
    <row r="690" spans="2:21" x14ac:dyDescent="0.35">
      <c r="B690" s="592" t="str">
        <f t="shared" si="31"/>
        <v/>
      </c>
      <c r="C690" s="593" t="str" cm="1">
        <f t="array" ref="C690">IF(B690="","",_xlfn.IFS(B690="A","📦 Appro. généraux",B690="H","🛡️ Hygiène &amp; Sécurité",B690="B","🏗️ Bâtiments &amp; Travaux",B690="J","🏗️ Bâtiments &amp; Travaux",B690="R","⚙️ Mécanique &amp; Atelier",B690="N","🧪 Chimie &amp; Biologie",B690="G","🧪 Chimie &amp; Biologie",B690="C","📣 Communication &amp; Culture",B690="D","✈️ Déplacements &amp; Logist.",B690="F","✈️ Déplacements &amp; Logist.",B690="E","📋 Études, Conseils &amp; RH",B690="I","💻 Informatique &amp; Audio.",B690="M","🔬 Instruments scient.",B690="O","🔬 Instruments scient.",B690="P","🔬 Instruments scient.",B690="S","🔬 Instruments scient.",B690="T","🔬 Instruments scient.",B690="U","🔬 Instruments scient.",B690="V","🔬 Instruments scient.",B690="W","🔬 Instruments scient.",B690="K","🐁 Expérimentation",B690="Q","🐁 Expérimentation",B690="L","🏥 Santé &amp; Médical",TRUE,"❓ Inconnu"))</f>
        <v/>
      </c>
      <c r="U690" s="179"/>
    </row>
    <row r="691" spans="2:21" x14ac:dyDescent="0.35">
      <c r="B691" s="592" t="str">
        <f t="shared" si="31"/>
        <v/>
      </c>
      <c r="C691" s="593" t="str" cm="1">
        <f t="array" ref="C691">IF(B691="","",_xlfn.IFS(B691="A","📦 Appro. généraux",B691="H","🛡️ Hygiène &amp; Sécurité",B691="B","🏗️ Bâtiments &amp; Travaux",B691="J","🏗️ Bâtiments &amp; Travaux",B691="R","⚙️ Mécanique &amp; Atelier",B691="N","🧪 Chimie &amp; Biologie",B691="G","🧪 Chimie &amp; Biologie",B691="C","📣 Communication &amp; Culture",B691="D","✈️ Déplacements &amp; Logist.",B691="F","✈️ Déplacements &amp; Logist.",B691="E","📋 Études, Conseils &amp; RH",B691="I","💻 Informatique &amp; Audio.",B691="M","🔬 Instruments scient.",B691="O","🔬 Instruments scient.",B691="P","🔬 Instruments scient.",B691="S","🔬 Instruments scient.",B691="T","🔬 Instruments scient.",B691="U","🔬 Instruments scient.",B691="V","🔬 Instruments scient.",B691="W","🔬 Instruments scient.",B691="K","🐁 Expérimentation",B691="Q","🐁 Expérimentation",B691="L","🏥 Santé &amp; Médical",TRUE,"❓ Inconnu"))</f>
        <v/>
      </c>
      <c r="U691" s="179"/>
    </row>
    <row r="692" spans="2:21" x14ac:dyDescent="0.35">
      <c r="B692" s="592" t="str">
        <f t="shared" si="31"/>
        <v/>
      </c>
      <c r="C692" s="593" t="str" cm="1">
        <f t="array" ref="C692">IF(B692="","",_xlfn.IFS(B692="A","📦 Appro. généraux",B692="H","🛡️ Hygiène &amp; Sécurité",B692="B","🏗️ Bâtiments &amp; Travaux",B692="J","🏗️ Bâtiments &amp; Travaux",B692="R","⚙️ Mécanique &amp; Atelier",B692="N","🧪 Chimie &amp; Biologie",B692="G","🧪 Chimie &amp; Biologie",B692="C","📣 Communication &amp; Culture",B692="D","✈️ Déplacements &amp; Logist.",B692="F","✈️ Déplacements &amp; Logist.",B692="E","📋 Études, Conseils &amp; RH",B692="I","💻 Informatique &amp; Audio.",B692="M","🔬 Instruments scient.",B692="O","🔬 Instruments scient.",B692="P","🔬 Instruments scient.",B692="S","🔬 Instruments scient.",B692="T","🔬 Instruments scient.",B692="U","🔬 Instruments scient.",B692="V","🔬 Instruments scient.",B692="W","🔬 Instruments scient.",B692="K","🐁 Expérimentation",B692="Q","🐁 Expérimentation",B692="L","🏥 Santé &amp; Médical",TRUE,"❓ Inconnu"))</f>
        <v/>
      </c>
      <c r="U692" s="179"/>
    </row>
    <row r="693" spans="2:21" x14ac:dyDescent="0.35">
      <c r="B693" s="592" t="str">
        <f t="shared" si="31"/>
        <v/>
      </c>
      <c r="C693" s="593" t="str" cm="1">
        <f t="array" ref="C693">IF(B693="","",_xlfn.IFS(B693="A","📦 Appro. généraux",B693="H","🛡️ Hygiène &amp; Sécurité",B693="B","🏗️ Bâtiments &amp; Travaux",B693="J","🏗️ Bâtiments &amp; Travaux",B693="R","⚙️ Mécanique &amp; Atelier",B693="N","🧪 Chimie &amp; Biologie",B693="G","🧪 Chimie &amp; Biologie",B693="C","📣 Communication &amp; Culture",B693="D","✈️ Déplacements &amp; Logist.",B693="F","✈️ Déplacements &amp; Logist.",B693="E","📋 Études, Conseils &amp; RH",B693="I","💻 Informatique &amp; Audio.",B693="M","🔬 Instruments scient.",B693="O","🔬 Instruments scient.",B693="P","🔬 Instruments scient.",B693="S","🔬 Instruments scient.",B693="T","🔬 Instruments scient.",B693="U","🔬 Instruments scient.",B693="V","🔬 Instruments scient.",B693="W","🔬 Instruments scient.",B693="K","🐁 Expérimentation",B693="Q","🐁 Expérimentation",B693="L","🏥 Santé &amp; Médical",TRUE,"❓ Inconnu"))</f>
        <v/>
      </c>
      <c r="U693" s="179"/>
    </row>
    <row r="694" spans="2:21" x14ac:dyDescent="0.35">
      <c r="B694" s="592" t="str">
        <f t="shared" si="31"/>
        <v/>
      </c>
      <c r="C694" s="593" t="str" cm="1">
        <f t="array" ref="C694">IF(B694="","",_xlfn.IFS(B694="A","📦 Appro. généraux",B694="H","🛡️ Hygiène &amp; Sécurité",B694="B","🏗️ Bâtiments &amp; Travaux",B694="J","🏗️ Bâtiments &amp; Travaux",B694="R","⚙️ Mécanique &amp; Atelier",B694="N","🧪 Chimie &amp; Biologie",B694="G","🧪 Chimie &amp; Biologie",B694="C","📣 Communication &amp; Culture",B694="D","✈️ Déplacements &amp; Logist.",B694="F","✈️ Déplacements &amp; Logist.",B694="E","📋 Études, Conseils &amp; RH",B694="I","💻 Informatique &amp; Audio.",B694="M","🔬 Instruments scient.",B694="O","🔬 Instruments scient.",B694="P","🔬 Instruments scient.",B694="S","🔬 Instruments scient.",B694="T","🔬 Instruments scient.",B694="U","🔬 Instruments scient.",B694="V","🔬 Instruments scient.",B694="W","🔬 Instruments scient.",B694="K","🐁 Expérimentation",B694="Q","🐁 Expérimentation",B694="L","🏥 Santé &amp; Médical",TRUE,"❓ Inconnu"))</f>
        <v/>
      </c>
      <c r="U694" s="179"/>
    </row>
    <row r="695" spans="2:21" x14ac:dyDescent="0.35">
      <c r="B695" s="592" t="str">
        <f t="shared" si="31"/>
        <v/>
      </c>
      <c r="C695" s="593" t="str" cm="1">
        <f t="array" ref="C695">IF(B695="","",_xlfn.IFS(B695="A","📦 Appro. généraux",B695="H","🛡️ Hygiène &amp; Sécurité",B695="B","🏗️ Bâtiments &amp; Travaux",B695="J","🏗️ Bâtiments &amp; Travaux",B695="R","⚙️ Mécanique &amp; Atelier",B695="N","🧪 Chimie &amp; Biologie",B695="G","🧪 Chimie &amp; Biologie",B695="C","📣 Communication &amp; Culture",B695="D","✈️ Déplacements &amp; Logist.",B695="F","✈️ Déplacements &amp; Logist.",B695="E","📋 Études, Conseils &amp; RH",B695="I","💻 Informatique &amp; Audio.",B695="M","🔬 Instruments scient.",B695="O","🔬 Instruments scient.",B695="P","🔬 Instruments scient.",B695="S","🔬 Instruments scient.",B695="T","🔬 Instruments scient.",B695="U","🔬 Instruments scient.",B695="V","🔬 Instruments scient.",B695="W","🔬 Instruments scient.",B695="K","🐁 Expérimentation",B695="Q","🐁 Expérimentation",B695="L","🏥 Santé &amp; Médical",TRUE,"❓ Inconnu"))</f>
        <v/>
      </c>
      <c r="U695" s="179"/>
    </row>
    <row r="696" spans="2:21" x14ac:dyDescent="0.35">
      <c r="B696" s="592" t="str">
        <f t="shared" si="31"/>
        <v/>
      </c>
      <c r="C696" s="593" t="str" cm="1">
        <f t="array" ref="C696">IF(B696="","",_xlfn.IFS(B696="A","📦 Appro. généraux",B696="H","🛡️ Hygiène &amp; Sécurité",B696="B","🏗️ Bâtiments &amp; Travaux",B696="J","🏗️ Bâtiments &amp; Travaux",B696="R","⚙️ Mécanique &amp; Atelier",B696="N","🧪 Chimie &amp; Biologie",B696="G","🧪 Chimie &amp; Biologie",B696="C","📣 Communication &amp; Culture",B696="D","✈️ Déplacements &amp; Logist.",B696="F","✈️ Déplacements &amp; Logist.",B696="E","📋 Études, Conseils &amp; RH",B696="I","💻 Informatique &amp; Audio.",B696="M","🔬 Instruments scient.",B696="O","🔬 Instruments scient.",B696="P","🔬 Instruments scient.",B696="S","🔬 Instruments scient.",B696="T","🔬 Instruments scient.",B696="U","🔬 Instruments scient.",B696="V","🔬 Instruments scient.",B696="W","🔬 Instruments scient.",B696="K","🐁 Expérimentation",B696="Q","🐁 Expérimentation",B696="L","🏥 Santé &amp; Médical",TRUE,"❓ Inconnu"))</f>
        <v/>
      </c>
      <c r="U696" s="179"/>
    </row>
    <row r="697" spans="2:21" x14ac:dyDescent="0.35">
      <c r="B697" s="592" t="str">
        <f t="shared" si="31"/>
        <v/>
      </c>
      <c r="C697" s="593" t="str" cm="1">
        <f t="array" ref="C697">IF(B697="","",_xlfn.IFS(B697="A","📦 Appro. généraux",B697="H","🛡️ Hygiène &amp; Sécurité",B697="B","🏗️ Bâtiments &amp; Travaux",B697="J","🏗️ Bâtiments &amp; Travaux",B697="R","⚙️ Mécanique &amp; Atelier",B697="N","🧪 Chimie &amp; Biologie",B697="G","🧪 Chimie &amp; Biologie",B697="C","📣 Communication &amp; Culture",B697="D","✈️ Déplacements &amp; Logist.",B697="F","✈️ Déplacements &amp; Logist.",B697="E","📋 Études, Conseils &amp; RH",B697="I","💻 Informatique &amp; Audio.",B697="M","🔬 Instruments scient.",B697="O","🔬 Instruments scient.",B697="P","🔬 Instruments scient.",B697="S","🔬 Instruments scient.",B697="T","🔬 Instruments scient.",B697="U","🔬 Instruments scient.",B697="V","🔬 Instruments scient.",B697="W","🔬 Instruments scient.",B697="K","🐁 Expérimentation",B697="Q","🐁 Expérimentation",B697="L","🏥 Santé &amp; Médical",TRUE,"❓ Inconnu"))</f>
        <v/>
      </c>
      <c r="U697" s="179"/>
    </row>
    <row r="698" spans="2:21" x14ac:dyDescent="0.35">
      <c r="B698" s="592" t="str">
        <f t="shared" si="31"/>
        <v/>
      </c>
      <c r="C698" s="593" t="str" cm="1">
        <f t="array" ref="C698">IF(B698="","",_xlfn.IFS(B698="A","📦 Appro. généraux",B698="H","🛡️ Hygiène &amp; Sécurité",B698="B","🏗️ Bâtiments &amp; Travaux",B698="J","🏗️ Bâtiments &amp; Travaux",B698="R","⚙️ Mécanique &amp; Atelier",B698="N","🧪 Chimie &amp; Biologie",B698="G","🧪 Chimie &amp; Biologie",B698="C","📣 Communication &amp; Culture",B698="D","✈️ Déplacements &amp; Logist.",B698="F","✈️ Déplacements &amp; Logist.",B698="E","📋 Études, Conseils &amp; RH",B698="I","💻 Informatique &amp; Audio.",B698="M","🔬 Instruments scient.",B698="O","🔬 Instruments scient.",B698="P","🔬 Instruments scient.",B698="S","🔬 Instruments scient.",B698="T","🔬 Instruments scient.",B698="U","🔬 Instruments scient.",B698="V","🔬 Instruments scient.",B698="W","🔬 Instruments scient.",B698="K","🐁 Expérimentation",B698="Q","🐁 Expérimentation",B698="L","🏥 Santé &amp; Médical",TRUE,"❓ Inconnu"))</f>
        <v/>
      </c>
      <c r="U698" s="179"/>
    </row>
    <row r="699" spans="2:21" x14ac:dyDescent="0.35">
      <c r="B699" s="592" t="str">
        <f t="shared" si="31"/>
        <v/>
      </c>
      <c r="C699" s="593" t="str" cm="1">
        <f t="array" ref="C699">IF(B699="","",_xlfn.IFS(B699="A","📦 Appro. généraux",B699="H","🛡️ Hygiène &amp; Sécurité",B699="B","🏗️ Bâtiments &amp; Travaux",B699="J","🏗️ Bâtiments &amp; Travaux",B699="R","⚙️ Mécanique &amp; Atelier",B699="N","🧪 Chimie &amp; Biologie",B699="G","🧪 Chimie &amp; Biologie",B699="C","📣 Communication &amp; Culture",B699="D","✈️ Déplacements &amp; Logist.",B699="F","✈️ Déplacements &amp; Logist.",B699="E","📋 Études, Conseils &amp; RH",B699="I","💻 Informatique &amp; Audio.",B699="M","🔬 Instruments scient.",B699="O","🔬 Instruments scient.",B699="P","🔬 Instruments scient.",B699="S","🔬 Instruments scient.",B699="T","🔬 Instruments scient.",B699="U","🔬 Instruments scient.",B699="V","🔬 Instruments scient.",B699="W","🔬 Instruments scient.",B699="K","🐁 Expérimentation",B699="Q","🐁 Expérimentation",B699="L","🏥 Santé &amp; Médical",TRUE,"❓ Inconnu"))</f>
        <v/>
      </c>
      <c r="U699" s="179"/>
    </row>
    <row r="700" spans="2:21" x14ac:dyDescent="0.35">
      <c r="B700" s="592" t="str">
        <f t="shared" si="31"/>
        <v/>
      </c>
      <c r="C700" s="593" t="str" cm="1">
        <f t="array" ref="C700">IF(B700="","",_xlfn.IFS(B700="A","📦 Appro. généraux",B700="H","🛡️ Hygiène &amp; Sécurité",B700="B","🏗️ Bâtiments &amp; Travaux",B700="J","🏗️ Bâtiments &amp; Travaux",B700="R","⚙️ Mécanique &amp; Atelier",B700="N","🧪 Chimie &amp; Biologie",B700="G","🧪 Chimie &amp; Biologie",B700="C","📣 Communication &amp; Culture",B700="D","✈️ Déplacements &amp; Logist.",B700="F","✈️ Déplacements &amp; Logist.",B700="E","📋 Études, Conseils &amp; RH",B700="I","💻 Informatique &amp; Audio.",B700="M","🔬 Instruments scient.",B700="O","🔬 Instruments scient.",B700="P","🔬 Instruments scient.",B700="S","🔬 Instruments scient.",B700="T","🔬 Instruments scient.",B700="U","🔬 Instruments scient.",B700="V","🔬 Instruments scient.",B700="W","🔬 Instruments scient.",B700="K","🐁 Expérimentation",B700="Q","🐁 Expérimentation",B700="L","🏥 Santé &amp; Médical",TRUE,"❓ Inconnu"))</f>
        <v/>
      </c>
      <c r="U700" s="179"/>
    </row>
    <row r="701" spans="2:21" x14ac:dyDescent="0.35">
      <c r="B701" s="592" t="str">
        <f t="shared" si="31"/>
        <v/>
      </c>
      <c r="C701" s="593" t="str" cm="1">
        <f t="array" ref="C701">IF(B701="","",_xlfn.IFS(B701="A","📦 Appro. généraux",B701="H","🛡️ Hygiène &amp; Sécurité",B701="B","🏗️ Bâtiments &amp; Travaux",B701="J","🏗️ Bâtiments &amp; Travaux",B701="R","⚙️ Mécanique &amp; Atelier",B701="N","🧪 Chimie &amp; Biologie",B701="G","🧪 Chimie &amp; Biologie",B701="C","📣 Communication &amp; Culture",B701="D","✈️ Déplacements &amp; Logist.",B701="F","✈️ Déplacements &amp; Logist.",B701="E","📋 Études, Conseils &amp; RH",B701="I","💻 Informatique &amp; Audio.",B701="M","🔬 Instruments scient.",B701="O","🔬 Instruments scient.",B701="P","🔬 Instruments scient.",B701="S","🔬 Instruments scient.",B701="T","🔬 Instruments scient.",B701="U","🔬 Instruments scient.",B701="V","🔬 Instruments scient.",B701="W","🔬 Instruments scient.",B701="K","🐁 Expérimentation",B701="Q","🐁 Expérimentation",B701="L","🏥 Santé &amp; Médical",TRUE,"❓ Inconnu"))</f>
        <v/>
      </c>
      <c r="U701" s="179"/>
    </row>
    <row r="702" spans="2:21" x14ac:dyDescent="0.35">
      <c r="B702" s="592" t="str">
        <f t="shared" si="31"/>
        <v/>
      </c>
      <c r="C702" s="593" t="str" cm="1">
        <f t="array" ref="C702">IF(B702="","",_xlfn.IFS(B702="A","📦 Appro. généraux",B702="H","🛡️ Hygiène &amp; Sécurité",B702="B","🏗️ Bâtiments &amp; Travaux",B702="J","🏗️ Bâtiments &amp; Travaux",B702="R","⚙️ Mécanique &amp; Atelier",B702="N","🧪 Chimie &amp; Biologie",B702="G","🧪 Chimie &amp; Biologie",B702="C","📣 Communication &amp; Culture",B702="D","✈️ Déplacements &amp; Logist.",B702="F","✈️ Déplacements &amp; Logist.",B702="E","📋 Études, Conseils &amp; RH",B702="I","💻 Informatique &amp; Audio.",B702="M","🔬 Instruments scient.",B702="O","🔬 Instruments scient.",B702="P","🔬 Instruments scient.",B702="S","🔬 Instruments scient.",B702="T","🔬 Instruments scient.",B702="U","🔬 Instruments scient.",B702="V","🔬 Instruments scient.",B702="W","🔬 Instruments scient.",B702="K","🐁 Expérimentation",B702="Q","🐁 Expérimentation",B702="L","🏥 Santé &amp; Médical",TRUE,"❓ Inconnu"))</f>
        <v/>
      </c>
      <c r="U702" s="179"/>
    </row>
    <row r="703" spans="2:21" x14ac:dyDescent="0.35">
      <c r="B703" s="592" t="str">
        <f t="shared" ref="B703:B766" si="32">LEFT(W703,1)</f>
        <v/>
      </c>
      <c r="C703" s="593" t="str" cm="1">
        <f t="array" ref="C703">IF(B703="","",_xlfn.IFS(B703="A","📦 Appro. généraux",B703="H","🛡️ Hygiène &amp; Sécurité",B703="B","🏗️ Bâtiments &amp; Travaux",B703="J","🏗️ Bâtiments &amp; Travaux",B703="R","⚙️ Mécanique &amp; Atelier",B703="N","🧪 Chimie &amp; Biologie",B703="G","🧪 Chimie &amp; Biologie",B703="C","📣 Communication &amp; Culture",B703="D","✈️ Déplacements &amp; Logist.",B703="F","✈️ Déplacements &amp; Logist.",B703="E","📋 Études, Conseils &amp; RH",B703="I","💻 Informatique &amp; Audio.",B703="M","🔬 Instruments scient.",B703="O","🔬 Instruments scient.",B703="P","🔬 Instruments scient.",B703="S","🔬 Instruments scient.",B703="T","🔬 Instruments scient.",B703="U","🔬 Instruments scient.",B703="V","🔬 Instruments scient.",B703="W","🔬 Instruments scient.",B703="K","🐁 Expérimentation",B703="Q","🐁 Expérimentation",B703="L","🏥 Santé &amp; Médical",TRUE,"❓ Inconnu"))</f>
        <v/>
      </c>
      <c r="U703" s="179"/>
    </row>
    <row r="704" spans="2:21" x14ac:dyDescent="0.35">
      <c r="B704" s="592" t="str">
        <f t="shared" si="32"/>
        <v/>
      </c>
      <c r="C704" s="593" t="str" cm="1">
        <f t="array" ref="C704">IF(B704="","",_xlfn.IFS(B704="A","📦 Appro. généraux",B704="H","🛡️ Hygiène &amp; Sécurité",B704="B","🏗️ Bâtiments &amp; Travaux",B704="J","🏗️ Bâtiments &amp; Travaux",B704="R","⚙️ Mécanique &amp; Atelier",B704="N","🧪 Chimie &amp; Biologie",B704="G","🧪 Chimie &amp; Biologie",B704="C","📣 Communication &amp; Culture",B704="D","✈️ Déplacements &amp; Logist.",B704="F","✈️ Déplacements &amp; Logist.",B704="E","📋 Études, Conseils &amp; RH",B704="I","💻 Informatique &amp; Audio.",B704="M","🔬 Instruments scient.",B704="O","🔬 Instruments scient.",B704="P","🔬 Instruments scient.",B704="S","🔬 Instruments scient.",B704="T","🔬 Instruments scient.",B704="U","🔬 Instruments scient.",B704="V","🔬 Instruments scient.",B704="W","🔬 Instruments scient.",B704="K","🐁 Expérimentation",B704="Q","🐁 Expérimentation",B704="L","🏥 Santé &amp; Médical",TRUE,"❓ Inconnu"))</f>
        <v/>
      </c>
      <c r="U704" s="179"/>
    </row>
    <row r="705" spans="2:21" x14ac:dyDescent="0.35">
      <c r="B705" s="592" t="str">
        <f t="shared" si="32"/>
        <v/>
      </c>
      <c r="C705" s="593" t="str" cm="1">
        <f t="array" ref="C705">IF(B705="","",_xlfn.IFS(B705="A","📦 Appro. généraux",B705="H","🛡️ Hygiène &amp; Sécurité",B705="B","🏗️ Bâtiments &amp; Travaux",B705="J","🏗️ Bâtiments &amp; Travaux",B705="R","⚙️ Mécanique &amp; Atelier",B705="N","🧪 Chimie &amp; Biologie",B705="G","🧪 Chimie &amp; Biologie",B705="C","📣 Communication &amp; Culture",B705="D","✈️ Déplacements &amp; Logist.",B705="F","✈️ Déplacements &amp; Logist.",B705="E","📋 Études, Conseils &amp; RH",B705="I","💻 Informatique &amp; Audio.",B705="M","🔬 Instruments scient.",B705="O","🔬 Instruments scient.",B705="P","🔬 Instruments scient.",B705="S","🔬 Instruments scient.",B705="T","🔬 Instruments scient.",B705="U","🔬 Instruments scient.",B705="V","🔬 Instruments scient.",B705="W","🔬 Instruments scient.",B705="K","🐁 Expérimentation",B705="Q","🐁 Expérimentation",B705="L","🏥 Santé &amp; Médical",TRUE,"❓ Inconnu"))</f>
        <v/>
      </c>
      <c r="U705" s="179"/>
    </row>
    <row r="706" spans="2:21" x14ac:dyDescent="0.35">
      <c r="B706" s="592" t="str">
        <f t="shared" si="32"/>
        <v/>
      </c>
      <c r="C706" s="593" t="str" cm="1">
        <f t="array" ref="C706">IF(B706="","",_xlfn.IFS(B706="A","📦 Appro. généraux",B706="H","🛡️ Hygiène &amp; Sécurité",B706="B","🏗️ Bâtiments &amp; Travaux",B706="J","🏗️ Bâtiments &amp; Travaux",B706="R","⚙️ Mécanique &amp; Atelier",B706="N","🧪 Chimie &amp; Biologie",B706="G","🧪 Chimie &amp; Biologie",B706="C","📣 Communication &amp; Culture",B706="D","✈️ Déplacements &amp; Logist.",B706="F","✈️ Déplacements &amp; Logist.",B706="E","📋 Études, Conseils &amp; RH",B706="I","💻 Informatique &amp; Audio.",B706="M","🔬 Instruments scient.",B706="O","🔬 Instruments scient.",B706="P","🔬 Instruments scient.",B706="S","🔬 Instruments scient.",B706="T","🔬 Instruments scient.",B706="U","🔬 Instruments scient.",B706="V","🔬 Instruments scient.",B706="W","🔬 Instruments scient.",B706="K","🐁 Expérimentation",B706="Q","🐁 Expérimentation",B706="L","🏥 Santé &amp; Médical",TRUE,"❓ Inconnu"))</f>
        <v/>
      </c>
      <c r="U706" s="179"/>
    </row>
    <row r="707" spans="2:21" x14ac:dyDescent="0.35">
      <c r="B707" s="592" t="str">
        <f t="shared" si="32"/>
        <v/>
      </c>
      <c r="C707" s="593" t="str" cm="1">
        <f t="array" ref="C707">IF(B707="","",_xlfn.IFS(B707="A","📦 Appro. généraux",B707="H","🛡️ Hygiène &amp; Sécurité",B707="B","🏗️ Bâtiments &amp; Travaux",B707="J","🏗️ Bâtiments &amp; Travaux",B707="R","⚙️ Mécanique &amp; Atelier",B707="N","🧪 Chimie &amp; Biologie",B707="G","🧪 Chimie &amp; Biologie",B707="C","📣 Communication &amp; Culture",B707="D","✈️ Déplacements &amp; Logist.",B707="F","✈️ Déplacements &amp; Logist.",B707="E","📋 Études, Conseils &amp; RH",B707="I","💻 Informatique &amp; Audio.",B707="M","🔬 Instruments scient.",B707="O","🔬 Instruments scient.",B707="P","🔬 Instruments scient.",B707="S","🔬 Instruments scient.",B707="T","🔬 Instruments scient.",B707="U","🔬 Instruments scient.",B707="V","🔬 Instruments scient.",B707="W","🔬 Instruments scient.",B707="K","🐁 Expérimentation",B707="Q","🐁 Expérimentation",B707="L","🏥 Santé &amp; Médical",TRUE,"❓ Inconnu"))</f>
        <v/>
      </c>
      <c r="U707" s="179"/>
    </row>
    <row r="708" spans="2:21" x14ac:dyDescent="0.35">
      <c r="B708" s="592" t="str">
        <f t="shared" si="32"/>
        <v/>
      </c>
      <c r="C708" s="593" t="str" cm="1">
        <f t="array" ref="C708">IF(B708="","",_xlfn.IFS(B708="A","📦 Appro. généraux",B708="H","🛡️ Hygiène &amp; Sécurité",B708="B","🏗️ Bâtiments &amp; Travaux",B708="J","🏗️ Bâtiments &amp; Travaux",B708="R","⚙️ Mécanique &amp; Atelier",B708="N","🧪 Chimie &amp; Biologie",B708="G","🧪 Chimie &amp; Biologie",B708="C","📣 Communication &amp; Culture",B708="D","✈️ Déplacements &amp; Logist.",B708="F","✈️ Déplacements &amp; Logist.",B708="E","📋 Études, Conseils &amp; RH",B708="I","💻 Informatique &amp; Audio.",B708="M","🔬 Instruments scient.",B708="O","🔬 Instruments scient.",B708="P","🔬 Instruments scient.",B708="S","🔬 Instruments scient.",B708="T","🔬 Instruments scient.",B708="U","🔬 Instruments scient.",B708="V","🔬 Instruments scient.",B708="W","🔬 Instruments scient.",B708="K","🐁 Expérimentation",B708="Q","🐁 Expérimentation",B708="L","🏥 Santé &amp; Médical",TRUE,"❓ Inconnu"))</f>
        <v/>
      </c>
      <c r="U708" s="179"/>
    </row>
    <row r="709" spans="2:21" x14ac:dyDescent="0.35">
      <c r="B709" s="592" t="str">
        <f t="shared" si="32"/>
        <v/>
      </c>
      <c r="C709" s="593" t="str" cm="1">
        <f t="array" ref="C709">IF(B709="","",_xlfn.IFS(B709="A","📦 Appro. généraux",B709="H","🛡️ Hygiène &amp; Sécurité",B709="B","🏗️ Bâtiments &amp; Travaux",B709="J","🏗️ Bâtiments &amp; Travaux",B709="R","⚙️ Mécanique &amp; Atelier",B709="N","🧪 Chimie &amp; Biologie",B709="G","🧪 Chimie &amp; Biologie",B709="C","📣 Communication &amp; Culture",B709="D","✈️ Déplacements &amp; Logist.",B709="F","✈️ Déplacements &amp; Logist.",B709="E","📋 Études, Conseils &amp; RH",B709="I","💻 Informatique &amp; Audio.",B709="M","🔬 Instruments scient.",B709="O","🔬 Instruments scient.",B709="P","🔬 Instruments scient.",B709="S","🔬 Instruments scient.",B709="T","🔬 Instruments scient.",B709="U","🔬 Instruments scient.",B709="V","🔬 Instruments scient.",B709="W","🔬 Instruments scient.",B709="K","🐁 Expérimentation",B709="Q","🐁 Expérimentation",B709="L","🏥 Santé &amp; Médical",TRUE,"❓ Inconnu"))</f>
        <v/>
      </c>
      <c r="U709" s="179"/>
    </row>
    <row r="710" spans="2:21" x14ac:dyDescent="0.35">
      <c r="B710" s="592" t="str">
        <f t="shared" si="32"/>
        <v/>
      </c>
      <c r="C710" s="593" t="str" cm="1">
        <f t="array" ref="C710">IF(B710="","",_xlfn.IFS(B710="A","📦 Appro. généraux",B710="H","🛡️ Hygiène &amp; Sécurité",B710="B","🏗️ Bâtiments &amp; Travaux",B710="J","🏗️ Bâtiments &amp; Travaux",B710="R","⚙️ Mécanique &amp; Atelier",B710="N","🧪 Chimie &amp; Biologie",B710="G","🧪 Chimie &amp; Biologie",B710="C","📣 Communication &amp; Culture",B710="D","✈️ Déplacements &amp; Logist.",B710="F","✈️ Déplacements &amp; Logist.",B710="E","📋 Études, Conseils &amp; RH",B710="I","💻 Informatique &amp; Audio.",B710="M","🔬 Instruments scient.",B710="O","🔬 Instruments scient.",B710="P","🔬 Instruments scient.",B710="S","🔬 Instruments scient.",B710="T","🔬 Instruments scient.",B710="U","🔬 Instruments scient.",B710="V","🔬 Instruments scient.",B710="W","🔬 Instruments scient.",B710="K","🐁 Expérimentation",B710="Q","🐁 Expérimentation",B710="L","🏥 Santé &amp; Médical",TRUE,"❓ Inconnu"))</f>
        <v/>
      </c>
      <c r="U710" s="179"/>
    </row>
    <row r="711" spans="2:21" x14ac:dyDescent="0.35">
      <c r="B711" s="592" t="str">
        <f t="shared" si="32"/>
        <v/>
      </c>
      <c r="C711" s="593" t="str" cm="1">
        <f t="array" ref="C711">IF(B711="","",_xlfn.IFS(B711="A","📦 Appro. généraux",B711="H","🛡️ Hygiène &amp; Sécurité",B711="B","🏗️ Bâtiments &amp; Travaux",B711="J","🏗️ Bâtiments &amp; Travaux",B711="R","⚙️ Mécanique &amp; Atelier",B711="N","🧪 Chimie &amp; Biologie",B711="G","🧪 Chimie &amp; Biologie",B711="C","📣 Communication &amp; Culture",B711="D","✈️ Déplacements &amp; Logist.",B711="F","✈️ Déplacements &amp; Logist.",B711="E","📋 Études, Conseils &amp; RH",B711="I","💻 Informatique &amp; Audio.",B711="M","🔬 Instruments scient.",B711="O","🔬 Instruments scient.",B711="P","🔬 Instruments scient.",B711="S","🔬 Instruments scient.",B711="T","🔬 Instruments scient.",B711="U","🔬 Instruments scient.",B711="V","🔬 Instruments scient.",B711="W","🔬 Instruments scient.",B711="K","🐁 Expérimentation",B711="Q","🐁 Expérimentation",B711="L","🏥 Santé &amp; Médical",TRUE,"❓ Inconnu"))</f>
        <v/>
      </c>
      <c r="U711" s="179"/>
    </row>
    <row r="712" spans="2:21" x14ac:dyDescent="0.35">
      <c r="B712" s="592" t="str">
        <f t="shared" si="32"/>
        <v/>
      </c>
      <c r="C712" s="593" t="str" cm="1">
        <f t="array" ref="C712">IF(B712="","",_xlfn.IFS(B712="A","📦 Appro. généraux",B712="H","🛡️ Hygiène &amp; Sécurité",B712="B","🏗️ Bâtiments &amp; Travaux",B712="J","🏗️ Bâtiments &amp; Travaux",B712="R","⚙️ Mécanique &amp; Atelier",B712="N","🧪 Chimie &amp; Biologie",B712="G","🧪 Chimie &amp; Biologie",B712="C","📣 Communication &amp; Culture",B712="D","✈️ Déplacements &amp; Logist.",B712="F","✈️ Déplacements &amp; Logist.",B712="E","📋 Études, Conseils &amp; RH",B712="I","💻 Informatique &amp; Audio.",B712="M","🔬 Instruments scient.",B712="O","🔬 Instruments scient.",B712="P","🔬 Instruments scient.",B712="S","🔬 Instruments scient.",B712="T","🔬 Instruments scient.",B712="U","🔬 Instruments scient.",B712="V","🔬 Instruments scient.",B712="W","🔬 Instruments scient.",B712="K","🐁 Expérimentation",B712="Q","🐁 Expérimentation",B712="L","🏥 Santé &amp; Médical",TRUE,"❓ Inconnu"))</f>
        <v/>
      </c>
      <c r="U712" s="179"/>
    </row>
    <row r="713" spans="2:21" x14ac:dyDescent="0.35">
      <c r="B713" s="592" t="str">
        <f t="shared" si="32"/>
        <v/>
      </c>
      <c r="C713" s="593" t="str" cm="1">
        <f t="array" ref="C713">IF(B713="","",_xlfn.IFS(B713="A","📦 Appro. généraux",B713="H","🛡️ Hygiène &amp; Sécurité",B713="B","🏗️ Bâtiments &amp; Travaux",B713="J","🏗️ Bâtiments &amp; Travaux",B713="R","⚙️ Mécanique &amp; Atelier",B713="N","🧪 Chimie &amp; Biologie",B713="G","🧪 Chimie &amp; Biologie",B713="C","📣 Communication &amp; Culture",B713="D","✈️ Déplacements &amp; Logist.",B713="F","✈️ Déplacements &amp; Logist.",B713="E","📋 Études, Conseils &amp; RH",B713="I","💻 Informatique &amp; Audio.",B713="M","🔬 Instruments scient.",B713="O","🔬 Instruments scient.",B713="P","🔬 Instruments scient.",B713="S","🔬 Instruments scient.",B713="T","🔬 Instruments scient.",B713="U","🔬 Instruments scient.",B713="V","🔬 Instruments scient.",B713="W","🔬 Instruments scient.",B713="K","🐁 Expérimentation",B713="Q","🐁 Expérimentation",B713="L","🏥 Santé &amp; Médical",TRUE,"❓ Inconnu"))</f>
        <v/>
      </c>
      <c r="U713" s="179"/>
    </row>
    <row r="714" spans="2:21" x14ac:dyDescent="0.35">
      <c r="B714" s="592" t="str">
        <f t="shared" si="32"/>
        <v/>
      </c>
      <c r="C714" s="593" t="str" cm="1">
        <f t="array" ref="C714">IF(B714="","",_xlfn.IFS(B714="A","📦 Appro. généraux",B714="H","🛡️ Hygiène &amp; Sécurité",B714="B","🏗️ Bâtiments &amp; Travaux",B714="J","🏗️ Bâtiments &amp; Travaux",B714="R","⚙️ Mécanique &amp; Atelier",B714="N","🧪 Chimie &amp; Biologie",B714="G","🧪 Chimie &amp; Biologie",B714="C","📣 Communication &amp; Culture",B714="D","✈️ Déplacements &amp; Logist.",B714="F","✈️ Déplacements &amp; Logist.",B714="E","📋 Études, Conseils &amp; RH",B714="I","💻 Informatique &amp; Audio.",B714="M","🔬 Instruments scient.",B714="O","🔬 Instruments scient.",B714="P","🔬 Instruments scient.",B714="S","🔬 Instruments scient.",B714="T","🔬 Instruments scient.",B714="U","🔬 Instruments scient.",B714="V","🔬 Instruments scient.",B714="W","🔬 Instruments scient.",B714="K","🐁 Expérimentation",B714="Q","🐁 Expérimentation",B714="L","🏥 Santé &amp; Médical",TRUE,"❓ Inconnu"))</f>
        <v/>
      </c>
      <c r="U714" s="179"/>
    </row>
    <row r="715" spans="2:21" x14ac:dyDescent="0.35">
      <c r="B715" s="592" t="str">
        <f t="shared" si="32"/>
        <v/>
      </c>
      <c r="C715" s="593" t="str" cm="1">
        <f t="array" ref="C715">IF(B715="","",_xlfn.IFS(B715="A","📦 Appro. généraux",B715="H","🛡️ Hygiène &amp; Sécurité",B715="B","🏗️ Bâtiments &amp; Travaux",B715="J","🏗️ Bâtiments &amp; Travaux",B715="R","⚙️ Mécanique &amp; Atelier",B715="N","🧪 Chimie &amp; Biologie",B715="G","🧪 Chimie &amp; Biologie",B715="C","📣 Communication &amp; Culture",B715="D","✈️ Déplacements &amp; Logist.",B715="F","✈️ Déplacements &amp; Logist.",B715="E","📋 Études, Conseils &amp; RH",B715="I","💻 Informatique &amp; Audio.",B715="M","🔬 Instruments scient.",B715="O","🔬 Instruments scient.",B715="P","🔬 Instruments scient.",B715="S","🔬 Instruments scient.",B715="T","🔬 Instruments scient.",B715="U","🔬 Instruments scient.",B715="V","🔬 Instruments scient.",B715="W","🔬 Instruments scient.",B715="K","🐁 Expérimentation",B715="Q","🐁 Expérimentation",B715="L","🏥 Santé &amp; Médical",TRUE,"❓ Inconnu"))</f>
        <v/>
      </c>
      <c r="U715" s="179"/>
    </row>
    <row r="716" spans="2:21" x14ac:dyDescent="0.35">
      <c r="B716" s="592" t="str">
        <f t="shared" si="32"/>
        <v/>
      </c>
      <c r="C716" s="593" t="str" cm="1">
        <f t="array" ref="C716">IF(B716="","",_xlfn.IFS(B716="A","📦 Appro. généraux",B716="H","🛡️ Hygiène &amp; Sécurité",B716="B","🏗️ Bâtiments &amp; Travaux",B716="J","🏗️ Bâtiments &amp; Travaux",B716="R","⚙️ Mécanique &amp; Atelier",B716="N","🧪 Chimie &amp; Biologie",B716="G","🧪 Chimie &amp; Biologie",B716="C","📣 Communication &amp; Culture",B716="D","✈️ Déplacements &amp; Logist.",B716="F","✈️ Déplacements &amp; Logist.",B716="E","📋 Études, Conseils &amp; RH",B716="I","💻 Informatique &amp; Audio.",B716="M","🔬 Instruments scient.",B716="O","🔬 Instruments scient.",B716="P","🔬 Instruments scient.",B716="S","🔬 Instruments scient.",B716="T","🔬 Instruments scient.",B716="U","🔬 Instruments scient.",B716="V","🔬 Instruments scient.",B716="W","🔬 Instruments scient.",B716="K","🐁 Expérimentation",B716="Q","🐁 Expérimentation",B716="L","🏥 Santé &amp; Médical",TRUE,"❓ Inconnu"))</f>
        <v/>
      </c>
      <c r="U716" s="179"/>
    </row>
    <row r="717" spans="2:21" x14ac:dyDescent="0.35">
      <c r="B717" s="592" t="str">
        <f t="shared" si="32"/>
        <v/>
      </c>
      <c r="C717" s="593" t="str" cm="1">
        <f t="array" ref="C717">IF(B717="","",_xlfn.IFS(B717="A","📦 Appro. généraux",B717="H","🛡️ Hygiène &amp; Sécurité",B717="B","🏗️ Bâtiments &amp; Travaux",B717="J","🏗️ Bâtiments &amp; Travaux",B717="R","⚙️ Mécanique &amp; Atelier",B717="N","🧪 Chimie &amp; Biologie",B717="G","🧪 Chimie &amp; Biologie",B717="C","📣 Communication &amp; Culture",B717="D","✈️ Déplacements &amp; Logist.",B717="F","✈️ Déplacements &amp; Logist.",B717="E","📋 Études, Conseils &amp; RH",B717="I","💻 Informatique &amp; Audio.",B717="M","🔬 Instruments scient.",B717="O","🔬 Instruments scient.",B717="P","🔬 Instruments scient.",B717="S","🔬 Instruments scient.",B717="T","🔬 Instruments scient.",B717="U","🔬 Instruments scient.",B717="V","🔬 Instruments scient.",B717="W","🔬 Instruments scient.",B717="K","🐁 Expérimentation",B717="Q","🐁 Expérimentation",B717="L","🏥 Santé &amp; Médical",TRUE,"❓ Inconnu"))</f>
        <v/>
      </c>
      <c r="U717" s="179"/>
    </row>
    <row r="718" spans="2:21" x14ac:dyDescent="0.35">
      <c r="B718" s="592" t="str">
        <f t="shared" si="32"/>
        <v/>
      </c>
      <c r="C718" s="593" t="str" cm="1">
        <f t="array" ref="C718">IF(B718="","",_xlfn.IFS(B718="A","📦 Appro. généraux",B718="H","🛡️ Hygiène &amp; Sécurité",B718="B","🏗️ Bâtiments &amp; Travaux",B718="J","🏗️ Bâtiments &amp; Travaux",B718="R","⚙️ Mécanique &amp; Atelier",B718="N","🧪 Chimie &amp; Biologie",B718="G","🧪 Chimie &amp; Biologie",B718="C","📣 Communication &amp; Culture",B718="D","✈️ Déplacements &amp; Logist.",B718="F","✈️ Déplacements &amp; Logist.",B718="E","📋 Études, Conseils &amp; RH",B718="I","💻 Informatique &amp; Audio.",B718="M","🔬 Instruments scient.",B718="O","🔬 Instruments scient.",B718="P","🔬 Instruments scient.",B718="S","🔬 Instruments scient.",B718="T","🔬 Instruments scient.",B718="U","🔬 Instruments scient.",B718="V","🔬 Instruments scient.",B718="W","🔬 Instruments scient.",B718="K","🐁 Expérimentation",B718="Q","🐁 Expérimentation",B718="L","🏥 Santé &amp; Médical",TRUE,"❓ Inconnu"))</f>
        <v/>
      </c>
      <c r="U718" s="179"/>
    </row>
    <row r="719" spans="2:21" x14ac:dyDescent="0.35">
      <c r="B719" s="592" t="str">
        <f t="shared" si="32"/>
        <v/>
      </c>
      <c r="C719" s="593" t="str" cm="1">
        <f t="array" ref="C719">IF(B719="","",_xlfn.IFS(B719="A","📦 Appro. généraux",B719="H","🛡️ Hygiène &amp; Sécurité",B719="B","🏗️ Bâtiments &amp; Travaux",B719="J","🏗️ Bâtiments &amp; Travaux",B719="R","⚙️ Mécanique &amp; Atelier",B719="N","🧪 Chimie &amp; Biologie",B719="G","🧪 Chimie &amp; Biologie",B719="C","📣 Communication &amp; Culture",B719="D","✈️ Déplacements &amp; Logist.",B719="F","✈️ Déplacements &amp; Logist.",B719="E","📋 Études, Conseils &amp; RH",B719="I","💻 Informatique &amp; Audio.",B719="M","🔬 Instruments scient.",B719="O","🔬 Instruments scient.",B719="P","🔬 Instruments scient.",B719="S","🔬 Instruments scient.",B719="T","🔬 Instruments scient.",B719="U","🔬 Instruments scient.",B719="V","🔬 Instruments scient.",B719="W","🔬 Instruments scient.",B719="K","🐁 Expérimentation",B719="Q","🐁 Expérimentation",B719="L","🏥 Santé &amp; Médical",TRUE,"❓ Inconnu"))</f>
        <v/>
      </c>
      <c r="U719" s="179"/>
    </row>
    <row r="720" spans="2:21" x14ac:dyDescent="0.35">
      <c r="B720" s="592" t="str">
        <f t="shared" si="32"/>
        <v/>
      </c>
      <c r="C720" s="593" t="str" cm="1">
        <f t="array" ref="C720">IF(B720="","",_xlfn.IFS(B720="A","📦 Appro. généraux",B720="H","🛡️ Hygiène &amp; Sécurité",B720="B","🏗️ Bâtiments &amp; Travaux",B720="J","🏗️ Bâtiments &amp; Travaux",B720="R","⚙️ Mécanique &amp; Atelier",B720="N","🧪 Chimie &amp; Biologie",B720="G","🧪 Chimie &amp; Biologie",B720="C","📣 Communication &amp; Culture",B720="D","✈️ Déplacements &amp; Logist.",B720="F","✈️ Déplacements &amp; Logist.",B720="E","📋 Études, Conseils &amp; RH",B720="I","💻 Informatique &amp; Audio.",B720="M","🔬 Instruments scient.",B720="O","🔬 Instruments scient.",B720="P","🔬 Instruments scient.",B720="S","🔬 Instruments scient.",B720="T","🔬 Instruments scient.",B720="U","🔬 Instruments scient.",B720="V","🔬 Instruments scient.",B720="W","🔬 Instruments scient.",B720="K","🐁 Expérimentation",B720="Q","🐁 Expérimentation",B720="L","🏥 Santé &amp; Médical",TRUE,"❓ Inconnu"))</f>
        <v/>
      </c>
      <c r="U720" s="179"/>
    </row>
    <row r="721" spans="2:21" x14ac:dyDescent="0.35">
      <c r="B721" s="592" t="str">
        <f t="shared" si="32"/>
        <v/>
      </c>
      <c r="C721" s="593" t="str" cm="1">
        <f t="array" ref="C721">IF(B721="","",_xlfn.IFS(B721="A","📦 Appro. généraux",B721="H","🛡️ Hygiène &amp; Sécurité",B721="B","🏗️ Bâtiments &amp; Travaux",B721="J","🏗️ Bâtiments &amp; Travaux",B721="R","⚙️ Mécanique &amp; Atelier",B721="N","🧪 Chimie &amp; Biologie",B721="G","🧪 Chimie &amp; Biologie",B721="C","📣 Communication &amp; Culture",B721="D","✈️ Déplacements &amp; Logist.",B721="F","✈️ Déplacements &amp; Logist.",B721="E","📋 Études, Conseils &amp; RH",B721="I","💻 Informatique &amp; Audio.",B721="M","🔬 Instruments scient.",B721="O","🔬 Instruments scient.",B721="P","🔬 Instruments scient.",B721="S","🔬 Instruments scient.",B721="T","🔬 Instruments scient.",B721="U","🔬 Instruments scient.",B721="V","🔬 Instruments scient.",B721="W","🔬 Instruments scient.",B721="K","🐁 Expérimentation",B721="Q","🐁 Expérimentation",B721="L","🏥 Santé &amp; Médical",TRUE,"❓ Inconnu"))</f>
        <v/>
      </c>
      <c r="U721" s="179"/>
    </row>
    <row r="722" spans="2:21" x14ac:dyDescent="0.35">
      <c r="B722" s="592" t="str">
        <f t="shared" si="32"/>
        <v/>
      </c>
      <c r="C722" s="593" t="str" cm="1">
        <f t="array" ref="C722">IF(B722="","",_xlfn.IFS(B722="A","📦 Appro. généraux",B722="H","🛡️ Hygiène &amp; Sécurité",B722="B","🏗️ Bâtiments &amp; Travaux",B722="J","🏗️ Bâtiments &amp; Travaux",B722="R","⚙️ Mécanique &amp; Atelier",B722="N","🧪 Chimie &amp; Biologie",B722="G","🧪 Chimie &amp; Biologie",B722="C","📣 Communication &amp; Culture",B722="D","✈️ Déplacements &amp; Logist.",B722="F","✈️ Déplacements &amp; Logist.",B722="E","📋 Études, Conseils &amp; RH",B722="I","💻 Informatique &amp; Audio.",B722="M","🔬 Instruments scient.",B722="O","🔬 Instruments scient.",B722="P","🔬 Instruments scient.",B722="S","🔬 Instruments scient.",B722="T","🔬 Instruments scient.",B722="U","🔬 Instruments scient.",B722="V","🔬 Instruments scient.",B722="W","🔬 Instruments scient.",B722="K","🐁 Expérimentation",B722="Q","🐁 Expérimentation",B722="L","🏥 Santé &amp; Médical",TRUE,"❓ Inconnu"))</f>
        <v/>
      </c>
      <c r="U722" s="179"/>
    </row>
    <row r="723" spans="2:21" x14ac:dyDescent="0.35">
      <c r="B723" s="592" t="str">
        <f t="shared" si="32"/>
        <v/>
      </c>
      <c r="C723" s="593" t="str" cm="1">
        <f t="array" ref="C723">IF(B723="","",_xlfn.IFS(B723="A","📦 Appro. généraux",B723="H","🛡️ Hygiène &amp; Sécurité",B723="B","🏗️ Bâtiments &amp; Travaux",B723="J","🏗️ Bâtiments &amp; Travaux",B723="R","⚙️ Mécanique &amp; Atelier",B723="N","🧪 Chimie &amp; Biologie",B723="G","🧪 Chimie &amp; Biologie",B723="C","📣 Communication &amp; Culture",B723="D","✈️ Déplacements &amp; Logist.",B723="F","✈️ Déplacements &amp; Logist.",B723="E","📋 Études, Conseils &amp; RH",B723="I","💻 Informatique &amp; Audio.",B723="M","🔬 Instruments scient.",B723="O","🔬 Instruments scient.",B723="P","🔬 Instruments scient.",B723="S","🔬 Instruments scient.",B723="T","🔬 Instruments scient.",B723="U","🔬 Instruments scient.",B723="V","🔬 Instruments scient.",B723="W","🔬 Instruments scient.",B723="K","🐁 Expérimentation",B723="Q","🐁 Expérimentation",B723="L","🏥 Santé &amp; Médical",TRUE,"❓ Inconnu"))</f>
        <v/>
      </c>
      <c r="U723" s="179"/>
    </row>
    <row r="724" spans="2:21" x14ac:dyDescent="0.35">
      <c r="B724" s="592" t="str">
        <f t="shared" si="32"/>
        <v/>
      </c>
      <c r="C724" s="593" t="str" cm="1">
        <f t="array" ref="C724">IF(B724="","",_xlfn.IFS(B724="A","📦 Appro. généraux",B724="H","🛡️ Hygiène &amp; Sécurité",B724="B","🏗️ Bâtiments &amp; Travaux",B724="J","🏗️ Bâtiments &amp; Travaux",B724="R","⚙️ Mécanique &amp; Atelier",B724="N","🧪 Chimie &amp; Biologie",B724="G","🧪 Chimie &amp; Biologie",B724="C","📣 Communication &amp; Culture",B724="D","✈️ Déplacements &amp; Logist.",B724="F","✈️ Déplacements &amp; Logist.",B724="E","📋 Études, Conseils &amp; RH",B724="I","💻 Informatique &amp; Audio.",B724="M","🔬 Instruments scient.",B724="O","🔬 Instruments scient.",B724="P","🔬 Instruments scient.",B724="S","🔬 Instruments scient.",B724="T","🔬 Instruments scient.",B724="U","🔬 Instruments scient.",B724="V","🔬 Instruments scient.",B724="W","🔬 Instruments scient.",B724="K","🐁 Expérimentation",B724="Q","🐁 Expérimentation",B724="L","🏥 Santé &amp; Médical",TRUE,"❓ Inconnu"))</f>
        <v/>
      </c>
      <c r="U724" s="179"/>
    </row>
    <row r="725" spans="2:21" x14ac:dyDescent="0.35">
      <c r="B725" s="592" t="str">
        <f t="shared" si="32"/>
        <v/>
      </c>
      <c r="C725" s="593" t="str" cm="1">
        <f t="array" ref="C725">IF(B725="","",_xlfn.IFS(B725="A","📦 Appro. généraux",B725="H","🛡️ Hygiène &amp; Sécurité",B725="B","🏗️ Bâtiments &amp; Travaux",B725="J","🏗️ Bâtiments &amp; Travaux",B725="R","⚙️ Mécanique &amp; Atelier",B725="N","🧪 Chimie &amp; Biologie",B725="G","🧪 Chimie &amp; Biologie",B725="C","📣 Communication &amp; Culture",B725="D","✈️ Déplacements &amp; Logist.",B725="F","✈️ Déplacements &amp; Logist.",B725="E","📋 Études, Conseils &amp; RH",B725="I","💻 Informatique &amp; Audio.",B725="M","🔬 Instruments scient.",B725="O","🔬 Instruments scient.",B725="P","🔬 Instruments scient.",B725="S","🔬 Instruments scient.",B725="T","🔬 Instruments scient.",B725="U","🔬 Instruments scient.",B725="V","🔬 Instruments scient.",B725="W","🔬 Instruments scient.",B725="K","🐁 Expérimentation",B725="Q","🐁 Expérimentation",B725="L","🏥 Santé &amp; Médical",TRUE,"❓ Inconnu"))</f>
        <v/>
      </c>
      <c r="U725" s="179"/>
    </row>
    <row r="726" spans="2:21" x14ac:dyDescent="0.35">
      <c r="B726" s="592" t="str">
        <f t="shared" si="32"/>
        <v/>
      </c>
      <c r="C726" s="593" t="str" cm="1">
        <f t="array" ref="C726">IF(B726="","",_xlfn.IFS(B726="A","📦 Appro. généraux",B726="H","🛡️ Hygiène &amp; Sécurité",B726="B","🏗️ Bâtiments &amp; Travaux",B726="J","🏗️ Bâtiments &amp; Travaux",B726="R","⚙️ Mécanique &amp; Atelier",B726="N","🧪 Chimie &amp; Biologie",B726="G","🧪 Chimie &amp; Biologie",B726="C","📣 Communication &amp; Culture",B726="D","✈️ Déplacements &amp; Logist.",B726="F","✈️ Déplacements &amp; Logist.",B726="E","📋 Études, Conseils &amp; RH",B726="I","💻 Informatique &amp; Audio.",B726="M","🔬 Instruments scient.",B726="O","🔬 Instruments scient.",B726="P","🔬 Instruments scient.",B726="S","🔬 Instruments scient.",B726="T","🔬 Instruments scient.",B726="U","🔬 Instruments scient.",B726="V","🔬 Instruments scient.",B726="W","🔬 Instruments scient.",B726="K","🐁 Expérimentation",B726="Q","🐁 Expérimentation",B726="L","🏥 Santé &amp; Médical",TRUE,"❓ Inconnu"))</f>
        <v/>
      </c>
      <c r="U726" s="179"/>
    </row>
    <row r="727" spans="2:21" x14ac:dyDescent="0.35">
      <c r="B727" s="592" t="str">
        <f t="shared" si="32"/>
        <v/>
      </c>
      <c r="C727" s="593" t="str" cm="1">
        <f t="array" ref="C727">IF(B727="","",_xlfn.IFS(B727="A","📦 Appro. généraux",B727="H","🛡️ Hygiène &amp; Sécurité",B727="B","🏗️ Bâtiments &amp; Travaux",B727="J","🏗️ Bâtiments &amp; Travaux",B727="R","⚙️ Mécanique &amp; Atelier",B727="N","🧪 Chimie &amp; Biologie",B727="G","🧪 Chimie &amp; Biologie",B727="C","📣 Communication &amp; Culture",B727="D","✈️ Déplacements &amp; Logist.",B727="F","✈️ Déplacements &amp; Logist.",B727="E","📋 Études, Conseils &amp; RH",B727="I","💻 Informatique &amp; Audio.",B727="M","🔬 Instruments scient.",B727="O","🔬 Instruments scient.",B727="P","🔬 Instruments scient.",B727="S","🔬 Instruments scient.",B727="T","🔬 Instruments scient.",B727="U","🔬 Instruments scient.",B727="V","🔬 Instruments scient.",B727="W","🔬 Instruments scient.",B727="K","🐁 Expérimentation",B727="Q","🐁 Expérimentation",B727="L","🏥 Santé &amp; Médical",TRUE,"❓ Inconnu"))</f>
        <v/>
      </c>
      <c r="U727" s="179"/>
    </row>
    <row r="728" spans="2:21" x14ac:dyDescent="0.35">
      <c r="B728" s="592" t="str">
        <f t="shared" si="32"/>
        <v/>
      </c>
      <c r="C728" s="593" t="str" cm="1">
        <f t="array" ref="C728">IF(B728="","",_xlfn.IFS(B728="A","📦 Appro. généraux",B728="H","🛡️ Hygiène &amp; Sécurité",B728="B","🏗️ Bâtiments &amp; Travaux",B728="J","🏗️ Bâtiments &amp; Travaux",B728="R","⚙️ Mécanique &amp; Atelier",B728="N","🧪 Chimie &amp; Biologie",B728="G","🧪 Chimie &amp; Biologie",B728="C","📣 Communication &amp; Culture",B728="D","✈️ Déplacements &amp; Logist.",B728="F","✈️ Déplacements &amp; Logist.",B728="E","📋 Études, Conseils &amp; RH",B728="I","💻 Informatique &amp; Audio.",B728="M","🔬 Instruments scient.",B728="O","🔬 Instruments scient.",B728="P","🔬 Instruments scient.",B728="S","🔬 Instruments scient.",B728="T","🔬 Instruments scient.",B728="U","🔬 Instruments scient.",B728="V","🔬 Instruments scient.",B728="W","🔬 Instruments scient.",B728="K","🐁 Expérimentation",B728="Q","🐁 Expérimentation",B728="L","🏥 Santé &amp; Médical",TRUE,"❓ Inconnu"))</f>
        <v/>
      </c>
      <c r="U728" s="179"/>
    </row>
    <row r="729" spans="2:21" x14ac:dyDescent="0.35">
      <c r="B729" s="592" t="str">
        <f t="shared" si="32"/>
        <v/>
      </c>
      <c r="C729" s="593" t="str" cm="1">
        <f t="array" ref="C729">IF(B729="","",_xlfn.IFS(B729="A","📦 Appro. généraux",B729="H","🛡️ Hygiène &amp; Sécurité",B729="B","🏗️ Bâtiments &amp; Travaux",B729="J","🏗️ Bâtiments &amp; Travaux",B729="R","⚙️ Mécanique &amp; Atelier",B729="N","🧪 Chimie &amp; Biologie",B729="G","🧪 Chimie &amp; Biologie",B729="C","📣 Communication &amp; Culture",B729="D","✈️ Déplacements &amp; Logist.",B729="F","✈️ Déplacements &amp; Logist.",B729="E","📋 Études, Conseils &amp; RH",B729="I","💻 Informatique &amp; Audio.",B729="M","🔬 Instruments scient.",B729="O","🔬 Instruments scient.",B729="P","🔬 Instruments scient.",B729="S","🔬 Instruments scient.",B729="T","🔬 Instruments scient.",B729="U","🔬 Instruments scient.",B729="V","🔬 Instruments scient.",B729="W","🔬 Instruments scient.",B729="K","🐁 Expérimentation",B729="Q","🐁 Expérimentation",B729="L","🏥 Santé &amp; Médical",TRUE,"❓ Inconnu"))</f>
        <v/>
      </c>
      <c r="U729" s="179"/>
    </row>
    <row r="730" spans="2:21" x14ac:dyDescent="0.35">
      <c r="B730" s="592" t="str">
        <f t="shared" si="32"/>
        <v/>
      </c>
      <c r="C730" s="593" t="str" cm="1">
        <f t="array" ref="C730">IF(B730="","",_xlfn.IFS(B730="A","📦 Appro. généraux",B730="H","🛡️ Hygiène &amp; Sécurité",B730="B","🏗️ Bâtiments &amp; Travaux",B730="J","🏗️ Bâtiments &amp; Travaux",B730="R","⚙️ Mécanique &amp; Atelier",B730="N","🧪 Chimie &amp; Biologie",B730="G","🧪 Chimie &amp; Biologie",B730="C","📣 Communication &amp; Culture",B730="D","✈️ Déplacements &amp; Logist.",B730="F","✈️ Déplacements &amp; Logist.",B730="E","📋 Études, Conseils &amp; RH",B730="I","💻 Informatique &amp; Audio.",B730="M","🔬 Instruments scient.",B730="O","🔬 Instruments scient.",B730="P","🔬 Instruments scient.",B730="S","🔬 Instruments scient.",B730="T","🔬 Instruments scient.",B730="U","🔬 Instruments scient.",B730="V","🔬 Instruments scient.",B730="W","🔬 Instruments scient.",B730="K","🐁 Expérimentation",B730="Q","🐁 Expérimentation",B730="L","🏥 Santé &amp; Médical",TRUE,"❓ Inconnu"))</f>
        <v/>
      </c>
      <c r="U730" s="179"/>
    </row>
    <row r="731" spans="2:21" x14ac:dyDescent="0.35">
      <c r="B731" s="592" t="str">
        <f t="shared" si="32"/>
        <v/>
      </c>
      <c r="C731" s="593" t="str" cm="1">
        <f t="array" ref="C731">IF(B731="","",_xlfn.IFS(B731="A","📦 Appro. généraux",B731="H","🛡️ Hygiène &amp; Sécurité",B731="B","🏗️ Bâtiments &amp; Travaux",B731="J","🏗️ Bâtiments &amp; Travaux",B731="R","⚙️ Mécanique &amp; Atelier",B731="N","🧪 Chimie &amp; Biologie",B731="G","🧪 Chimie &amp; Biologie",B731="C","📣 Communication &amp; Culture",B731="D","✈️ Déplacements &amp; Logist.",B731="F","✈️ Déplacements &amp; Logist.",B731="E","📋 Études, Conseils &amp; RH",B731="I","💻 Informatique &amp; Audio.",B731="M","🔬 Instruments scient.",B731="O","🔬 Instruments scient.",B731="P","🔬 Instruments scient.",B731="S","🔬 Instruments scient.",B731="T","🔬 Instruments scient.",B731="U","🔬 Instruments scient.",B731="V","🔬 Instruments scient.",B731="W","🔬 Instruments scient.",B731="K","🐁 Expérimentation",B731="Q","🐁 Expérimentation",B731="L","🏥 Santé &amp; Médical",TRUE,"❓ Inconnu"))</f>
        <v/>
      </c>
      <c r="U731" s="179"/>
    </row>
    <row r="732" spans="2:21" x14ac:dyDescent="0.35">
      <c r="B732" s="592" t="str">
        <f t="shared" si="32"/>
        <v/>
      </c>
      <c r="C732" s="593" t="str" cm="1">
        <f t="array" ref="C732">IF(B732="","",_xlfn.IFS(B732="A","📦 Appro. généraux",B732="H","🛡️ Hygiène &amp; Sécurité",B732="B","🏗️ Bâtiments &amp; Travaux",B732="J","🏗️ Bâtiments &amp; Travaux",B732="R","⚙️ Mécanique &amp; Atelier",B732="N","🧪 Chimie &amp; Biologie",B732="G","🧪 Chimie &amp; Biologie",B732="C","📣 Communication &amp; Culture",B732="D","✈️ Déplacements &amp; Logist.",B732="F","✈️ Déplacements &amp; Logist.",B732="E","📋 Études, Conseils &amp; RH",B732="I","💻 Informatique &amp; Audio.",B732="M","🔬 Instruments scient.",B732="O","🔬 Instruments scient.",B732="P","🔬 Instruments scient.",B732="S","🔬 Instruments scient.",B732="T","🔬 Instruments scient.",B732="U","🔬 Instruments scient.",B732="V","🔬 Instruments scient.",B732="W","🔬 Instruments scient.",B732="K","🐁 Expérimentation",B732="Q","🐁 Expérimentation",B732="L","🏥 Santé &amp; Médical",TRUE,"❓ Inconnu"))</f>
        <v/>
      </c>
      <c r="U732" s="179"/>
    </row>
    <row r="733" spans="2:21" x14ac:dyDescent="0.35">
      <c r="B733" s="592" t="str">
        <f t="shared" si="32"/>
        <v/>
      </c>
      <c r="C733" s="593" t="str" cm="1">
        <f t="array" ref="C733">IF(B733="","",_xlfn.IFS(B733="A","📦 Appro. généraux",B733="H","🛡️ Hygiène &amp; Sécurité",B733="B","🏗️ Bâtiments &amp; Travaux",B733="J","🏗️ Bâtiments &amp; Travaux",B733="R","⚙️ Mécanique &amp; Atelier",B733="N","🧪 Chimie &amp; Biologie",B733="G","🧪 Chimie &amp; Biologie",B733="C","📣 Communication &amp; Culture",B733="D","✈️ Déplacements &amp; Logist.",B733="F","✈️ Déplacements &amp; Logist.",B733="E","📋 Études, Conseils &amp; RH",B733="I","💻 Informatique &amp; Audio.",B733="M","🔬 Instruments scient.",B733="O","🔬 Instruments scient.",B733="P","🔬 Instruments scient.",B733="S","🔬 Instruments scient.",B733="T","🔬 Instruments scient.",B733="U","🔬 Instruments scient.",B733="V","🔬 Instruments scient.",B733="W","🔬 Instruments scient.",B733="K","🐁 Expérimentation",B733="Q","🐁 Expérimentation",B733="L","🏥 Santé &amp; Médical",TRUE,"❓ Inconnu"))</f>
        <v/>
      </c>
      <c r="U733" s="179"/>
    </row>
    <row r="734" spans="2:21" x14ac:dyDescent="0.35">
      <c r="B734" s="592" t="str">
        <f t="shared" si="32"/>
        <v/>
      </c>
      <c r="C734" s="593" t="str" cm="1">
        <f t="array" ref="C734">IF(B734="","",_xlfn.IFS(B734="A","📦 Appro. généraux",B734="H","🛡️ Hygiène &amp; Sécurité",B734="B","🏗️ Bâtiments &amp; Travaux",B734="J","🏗️ Bâtiments &amp; Travaux",B734="R","⚙️ Mécanique &amp; Atelier",B734="N","🧪 Chimie &amp; Biologie",B734="G","🧪 Chimie &amp; Biologie",B734="C","📣 Communication &amp; Culture",B734="D","✈️ Déplacements &amp; Logist.",B734="F","✈️ Déplacements &amp; Logist.",B734="E","📋 Études, Conseils &amp; RH",B734="I","💻 Informatique &amp; Audio.",B734="M","🔬 Instruments scient.",B734="O","🔬 Instruments scient.",B734="P","🔬 Instruments scient.",B734="S","🔬 Instruments scient.",B734="T","🔬 Instruments scient.",B734="U","🔬 Instruments scient.",B734="V","🔬 Instruments scient.",B734="W","🔬 Instruments scient.",B734="K","🐁 Expérimentation",B734="Q","🐁 Expérimentation",B734="L","🏥 Santé &amp; Médical",TRUE,"❓ Inconnu"))</f>
        <v/>
      </c>
      <c r="U734" s="179"/>
    </row>
    <row r="735" spans="2:21" x14ac:dyDescent="0.35">
      <c r="B735" s="592" t="str">
        <f t="shared" si="32"/>
        <v/>
      </c>
      <c r="C735" s="593" t="str" cm="1">
        <f t="array" ref="C735">IF(B735="","",_xlfn.IFS(B735="A","📦 Appro. généraux",B735="H","🛡️ Hygiène &amp; Sécurité",B735="B","🏗️ Bâtiments &amp; Travaux",B735="J","🏗️ Bâtiments &amp; Travaux",B735="R","⚙️ Mécanique &amp; Atelier",B735="N","🧪 Chimie &amp; Biologie",B735="G","🧪 Chimie &amp; Biologie",B735="C","📣 Communication &amp; Culture",B735="D","✈️ Déplacements &amp; Logist.",B735="F","✈️ Déplacements &amp; Logist.",B735="E","📋 Études, Conseils &amp; RH",B735="I","💻 Informatique &amp; Audio.",B735="M","🔬 Instruments scient.",B735="O","🔬 Instruments scient.",B735="P","🔬 Instruments scient.",B735="S","🔬 Instruments scient.",B735="T","🔬 Instruments scient.",B735="U","🔬 Instruments scient.",B735="V","🔬 Instruments scient.",B735="W","🔬 Instruments scient.",B735="K","🐁 Expérimentation",B735="Q","🐁 Expérimentation",B735="L","🏥 Santé &amp; Médical",TRUE,"❓ Inconnu"))</f>
        <v/>
      </c>
      <c r="U735" s="179"/>
    </row>
    <row r="736" spans="2:21" x14ac:dyDescent="0.35">
      <c r="B736" s="592" t="str">
        <f t="shared" si="32"/>
        <v/>
      </c>
      <c r="C736" s="593" t="str" cm="1">
        <f t="array" ref="C736">IF(B736="","",_xlfn.IFS(B736="A","📦 Appro. généraux",B736="H","🛡️ Hygiène &amp; Sécurité",B736="B","🏗️ Bâtiments &amp; Travaux",B736="J","🏗️ Bâtiments &amp; Travaux",B736="R","⚙️ Mécanique &amp; Atelier",B736="N","🧪 Chimie &amp; Biologie",B736="G","🧪 Chimie &amp; Biologie",B736="C","📣 Communication &amp; Culture",B736="D","✈️ Déplacements &amp; Logist.",B736="F","✈️ Déplacements &amp; Logist.",B736="E","📋 Études, Conseils &amp; RH",B736="I","💻 Informatique &amp; Audio.",B736="M","🔬 Instruments scient.",B736="O","🔬 Instruments scient.",B736="P","🔬 Instruments scient.",B736="S","🔬 Instruments scient.",B736="T","🔬 Instruments scient.",B736="U","🔬 Instruments scient.",B736="V","🔬 Instruments scient.",B736="W","🔬 Instruments scient.",B736="K","🐁 Expérimentation",B736="Q","🐁 Expérimentation",B736="L","🏥 Santé &amp; Médical",TRUE,"❓ Inconnu"))</f>
        <v/>
      </c>
      <c r="U736" s="179"/>
    </row>
    <row r="737" spans="2:21" x14ac:dyDescent="0.35">
      <c r="B737" s="592" t="str">
        <f t="shared" si="32"/>
        <v/>
      </c>
      <c r="C737" s="593" t="str" cm="1">
        <f t="array" ref="C737">IF(B737="","",_xlfn.IFS(B737="A","📦 Appro. généraux",B737="H","🛡️ Hygiène &amp; Sécurité",B737="B","🏗️ Bâtiments &amp; Travaux",B737="J","🏗️ Bâtiments &amp; Travaux",B737="R","⚙️ Mécanique &amp; Atelier",B737="N","🧪 Chimie &amp; Biologie",B737="G","🧪 Chimie &amp; Biologie",B737="C","📣 Communication &amp; Culture",B737="D","✈️ Déplacements &amp; Logist.",B737="F","✈️ Déplacements &amp; Logist.",B737="E","📋 Études, Conseils &amp; RH",B737="I","💻 Informatique &amp; Audio.",B737="M","🔬 Instruments scient.",B737="O","🔬 Instruments scient.",B737="P","🔬 Instruments scient.",B737="S","🔬 Instruments scient.",B737="T","🔬 Instruments scient.",B737="U","🔬 Instruments scient.",B737="V","🔬 Instruments scient.",B737="W","🔬 Instruments scient.",B737="K","🐁 Expérimentation",B737="Q","🐁 Expérimentation",B737="L","🏥 Santé &amp; Médical",TRUE,"❓ Inconnu"))</f>
        <v/>
      </c>
      <c r="U737" s="179"/>
    </row>
    <row r="738" spans="2:21" x14ac:dyDescent="0.35">
      <c r="B738" s="592" t="str">
        <f t="shared" si="32"/>
        <v/>
      </c>
      <c r="C738" s="593" t="str" cm="1">
        <f t="array" ref="C738">IF(B738="","",_xlfn.IFS(B738="A","📦 Appro. généraux",B738="H","🛡️ Hygiène &amp; Sécurité",B738="B","🏗️ Bâtiments &amp; Travaux",B738="J","🏗️ Bâtiments &amp; Travaux",B738="R","⚙️ Mécanique &amp; Atelier",B738="N","🧪 Chimie &amp; Biologie",B738="G","🧪 Chimie &amp; Biologie",B738="C","📣 Communication &amp; Culture",B738="D","✈️ Déplacements &amp; Logist.",B738="F","✈️ Déplacements &amp; Logist.",B738="E","📋 Études, Conseils &amp; RH",B738="I","💻 Informatique &amp; Audio.",B738="M","🔬 Instruments scient.",B738="O","🔬 Instruments scient.",B738="P","🔬 Instruments scient.",B738="S","🔬 Instruments scient.",B738="T","🔬 Instruments scient.",B738="U","🔬 Instruments scient.",B738="V","🔬 Instruments scient.",B738="W","🔬 Instruments scient.",B738="K","🐁 Expérimentation",B738="Q","🐁 Expérimentation",B738="L","🏥 Santé &amp; Médical",TRUE,"❓ Inconnu"))</f>
        <v/>
      </c>
      <c r="U738" s="179"/>
    </row>
    <row r="739" spans="2:21" x14ac:dyDescent="0.35">
      <c r="B739" s="592" t="str">
        <f t="shared" si="32"/>
        <v/>
      </c>
      <c r="C739" s="593" t="str" cm="1">
        <f t="array" ref="C739">IF(B739="","",_xlfn.IFS(B739="A","📦 Appro. généraux",B739="H","🛡️ Hygiène &amp; Sécurité",B739="B","🏗️ Bâtiments &amp; Travaux",B739="J","🏗️ Bâtiments &amp; Travaux",B739="R","⚙️ Mécanique &amp; Atelier",B739="N","🧪 Chimie &amp; Biologie",B739="G","🧪 Chimie &amp; Biologie",B739="C","📣 Communication &amp; Culture",B739="D","✈️ Déplacements &amp; Logist.",B739="F","✈️ Déplacements &amp; Logist.",B739="E","📋 Études, Conseils &amp; RH",B739="I","💻 Informatique &amp; Audio.",B739="M","🔬 Instruments scient.",B739="O","🔬 Instruments scient.",B739="P","🔬 Instruments scient.",B739="S","🔬 Instruments scient.",B739="T","🔬 Instruments scient.",B739="U","🔬 Instruments scient.",B739="V","🔬 Instruments scient.",B739="W","🔬 Instruments scient.",B739="K","🐁 Expérimentation",B739="Q","🐁 Expérimentation",B739="L","🏥 Santé &amp; Médical",TRUE,"❓ Inconnu"))</f>
        <v/>
      </c>
      <c r="U739" s="179"/>
    </row>
    <row r="740" spans="2:21" x14ac:dyDescent="0.35">
      <c r="B740" s="592" t="str">
        <f t="shared" si="32"/>
        <v/>
      </c>
      <c r="C740" s="593" t="str" cm="1">
        <f t="array" ref="C740">IF(B740="","",_xlfn.IFS(B740="A","📦 Appro. généraux",B740="H","🛡️ Hygiène &amp; Sécurité",B740="B","🏗️ Bâtiments &amp; Travaux",B740="J","🏗️ Bâtiments &amp; Travaux",B740="R","⚙️ Mécanique &amp; Atelier",B740="N","🧪 Chimie &amp; Biologie",B740="G","🧪 Chimie &amp; Biologie",B740="C","📣 Communication &amp; Culture",B740="D","✈️ Déplacements &amp; Logist.",B740="F","✈️ Déplacements &amp; Logist.",B740="E","📋 Études, Conseils &amp; RH",B740="I","💻 Informatique &amp; Audio.",B740="M","🔬 Instruments scient.",B740="O","🔬 Instruments scient.",B740="P","🔬 Instruments scient.",B740="S","🔬 Instruments scient.",B740="T","🔬 Instruments scient.",B740="U","🔬 Instruments scient.",B740="V","🔬 Instruments scient.",B740="W","🔬 Instruments scient.",B740="K","🐁 Expérimentation",B740="Q","🐁 Expérimentation",B740="L","🏥 Santé &amp; Médical",TRUE,"❓ Inconnu"))</f>
        <v/>
      </c>
      <c r="U740" s="179"/>
    </row>
    <row r="741" spans="2:21" x14ac:dyDescent="0.35">
      <c r="B741" s="592" t="str">
        <f t="shared" si="32"/>
        <v/>
      </c>
      <c r="C741" s="593" t="str" cm="1">
        <f t="array" ref="C741">IF(B741="","",_xlfn.IFS(B741="A","📦 Appro. généraux",B741="H","🛡️ Hygiène &amp; Sécurité",B741="B","🏗️ Bâtiments &amp; Travaux",B741="J","🏗️ Bâtiments &amp; Travaux",B741="R","⚙️ Mécanique &amp; Atelier",B741="N","🧪 Chimie &amp; Biologie",B741="G","🧪 Chimie &amp; Biologie",B741="C","📣 Communication &amp; Culture",B741="D","✈️ Déplacements &amp; Logist.",B741="F","✈️ Déplacements &amp; Logist.",B741="E","📋 Études, Conseils &amp; RH",B741="I","💻 Informatique &amp; Audio.",B741="M","🔬 Instruments scient.",B741="O","🔬 Instruments scient.",B741="P","🔬 Instruments scient.",B741="S","🔬 Instruments scient.",B741="T","🔬 Instruments scient.",B741="U","🔬 Instruments scient.",B741="V","🔬 Instruments scient.",B741="W","🔬 Instruments scient.",B741="K","🐁 Expérimentation",B741="Q","🐁 Expérimentation",B741="L","🏥 Santé &amp; Médical",TRUE,"❓ Inconnu"))</f>
        <v/>
      </c>
      <c r="U741" s="179"/>
    </row>
    <row r="742" spans="2:21" x14ac:dyDescent="0.35">
      <c r="B742" s="592" t="str">
        <f t="shared" si="32"/>
        <v/>
      </c>
      <c r="C742" s="593" t="str" cm="1">
        <f t="array" ref="C742">IF(B742="","",_xlfn.IFS(B742="A","📦 Appro. généraux",B742="H","🛡️ Hygiène &amp; Sécurité",B742="B","🏗️ Bâtiments &amp; Travaux",B742="J","🏗️ Bâtiments &amp; Travaux",B742="R","⚙️ Mécanique &amp; Atelier",B742="N","🧪 Chimie &amp; Biologie",B742="G","🧪 Chimie &amp; Biologie",B742="C","📣 Communication &amp; Culture",B742="D","✈️ Déplacements &amp; Logist.",B742="F","✈️ Déplacements &amp; Logist.",B742="E","📋 Études, Conseils &amp; RH",B742="I","💻 Informatique &amp; Audio.",B742="M","🔬 Instruments scient.",B742="O","🔬 Instruments scient.",B742="P","🔬 Instruments scient.",B742="S","🔬 Instruments scient.",B742="T","🔬 Instruments scient.",B742="U","🔬 Instruments scient.",B742="V","🔬 Instruments scient.",B742="W","🔬 Instruments scient.",B742="K","🐁 Expérimentation",B742="Q","🐁 Expérimentation",B742="L","🏥 Santé &amp; Médical",TRUE,"❓ Inconnu"))</f>
        <v/>
      </c>
      <c r="U742" s="179"/>
    </row>
    <row r="743" spans="2:21" x14ac:dyDescent="0.35">
      <c r="B743" s="592" t="str">
        <f t="shared" si="32"/>
        <v/>
      </c>
      <c r="C743" s="593" t="str" cm="1">
        <f t="array" ref="C743">IF(B743="","",_xlfn.IFS(B743="A","📦 Appro. généraux",B743="H","🛡️ Hygiène &amp; Sécurité",B743="B","🏗️ Bâtiments &amp; Travaux",B743="J","🏗️ Bâtiments &amp; Travaux",B743="R","⚙️ Mécanique &amp; Atelier",B743="N","🧪 Chimie &amp; Biologie",B743="G","🧪 Chimie &amp; Biologie",B743="C","📣 Communication &amp; Culture",B743="D","✈️ Déplacements &amp; Logist.",B743="F","✈️ Déplacements &amp; Logist.",B743="E","📋 Études, Conseils &amp; RH",B743="I","💻 Informatique &amp; Audio.",B743="M","🔬 Instruments scient.",B743="O","🔬 Instruments scient.",B743="P","🔬 Instruments scient.",B743="S","🔬 Instruments scient.",B743="T","🔬 Instruments scient.",B743="U","🔬 Instruments scient.",B743="V","🔬 Instruments scient.",B743="W","🔬 Instruments scient.",B743="K","🐁 Expérimentation",B743="Q","🐁 Expérimentation",B743="L","🏥 Santé &amp; Médical",TRUE,"❓ Inconnu"))</f>
        <v/>
      </c>
      <c r="U743" s="179"/>
    </row>
    <row r="744" spans="2:21" x14ac:dyDescent="0.35">
      <c r="B744" s="592" t="str">
        <f t="shared" si="32"/>
        <v/>
      </c>
      <c r="C744" s="593" t="str" cm="1">
        <f t="array" ref="C744">IF(B744="","",_xlfn.IFS(B744="A","📦 Appro. généraux",B744="H","🛡️ Hygiène &amp; Sécurité",B744="B","🏗️ Bâtiments &amp; Travaux",B744="J","🏗️ Bâtiments &amp; Travaux",B744="R","⚙️ Mécanique &amp; Atelier",B744="N","🧪 Chimie &amp; Biologie",B744="G","🧪 Chimie &amp; Biologie",B744="C","📣 Communication &amp; Culture",B744="D","✈️ Déplacements &amp; Logist.",B744="F","✈️ Déplacements &amp; Logist.",B744="E","📋 Études, Conseils &amp; RH",B744="I","💻 Informatique &amp; Audio.",B744="M","🔬 Instruments scient.",B744="O","🔬 Instruments scient.",B744="P","🔬 Instruments scient.",B744="S","🔬 Instruments scient.",B744="T","🔬 Instruments scient.",B744="U","🔬 Instruments scient.",B744="V","🔬 Instruments scient.",B744="W","🔬 Instruments scient.",B744="K","🐁 Expérimentation",B744="Q","🐁 Expérimentation",B744="L","🏥 Santé &amp; Médical",TRUE,"❓ Inconnu"))</f>
        <v/>
      </c>
      <c r="U744" s="179"/>
    </row>
    <row r="745" spans="2:21" x14ac:dyDescent="0.35">
      <c r="B745" s="592" t="str">
        <f t="shared" si="32"/>
        <v/>
      </c>
      <c r="C745" s="593" t="str" cm="1">
        <f t="array" ref="C745">IF(B745="","",_xlfn.IFS(B745="A","📦 Appro. généraux",B745="H","🛡️ Hygiène &amp; Sécurité",B745="B","🏗️ Bâtiments &amp; Travaux",B745="J","🏗️ Bâtiments &amp; Travaux",B745="R","⚙️ Mécanique &amp; Atelier",B745="N","🧪 Chimie &amp; Biologie",B745="G","🧪 Chimie &amp; Biologie",B745="C","📣 Communication &amp; Culture",B745="D","✈️ Déplacements &amp; Logist.",B745="F","✈️ Déplacements &amp; Logist.",B745="E","📋 Études, Conseils &amp; RH",B745="I","💻 Informatique &amp; Audio.",B745="M","🔬 Instruments scient.",B745="O","🔬 Instruments scient.",B745="P","🔬 Instruments scient.",B745="S","🔬 Instruments scient.",B745="T","🔬 Instruments scient.",B745="U","🔬 Instruments scient.",B745="V","🔬 Instruments scient.",B745="W","🔬 Instruments scient.",B745="K","🐁 Expérimentation",B745="Q","🐁 Expérimentation",B745="L","🏥 Santé &amp; Médical",TRUE,"❓ Inconnu"))</f>
        <v/>
      </c>
      <c r="U745" s="179"/>
    </row>
    <row r="746" spans="2:21" x14ac:dyDescent="0.35">
      <c r="B746" s="592" t="str">
        <f t="shared" si="32"/>
        <v/>
      </c>
      <c r="C746" s="593" t="str" cm="1">
        <f t="array" ref="C746">IF(B746="","",_xlfn.IFS(B746="A","📦 Appro. généraux",B746="H","🛡️ Hygiène &amp; Sécurité",B746="B","🏗️ Bâtiments &amp; Travaux",B746="J","🏗️ Bâtiments &amp; Travaux",B746="R","⚙️ Mécanique &amp; Atelier",B746="N","🧪 Chimie &amp; Biologie",B746="G","🧪 Chimie &amp; Biologie",B746="C","📣 Communication &amp; Culture",B746="D","✈️ Déplacements &amp; Logist.",B746="F","✈️ Déplacements &amp; Logist.",B746="E","📋 Études, Conseils &amp; RH",B746="I","💻 Informatique &amp; Audio.",B746="M","🔬 Instruments scient.",B746="O","🔬 Instruments scient.",B746="P","🔬 Instruments scient.",B746="S","🔬 Instruments scient.",B746="T","🔬 Instruments scient.",B746="U","🔬 Instruments scient.",B746="V","🔬 Instruments scient.",B746="W","🔬 Instruments scient.",B746="K","🐁 Expérimentation",B746="Q","🐁 Expérimentation",B746="L","🏥 Santé &amp; Médical",TRUE,"❓ Inconnu"))</f>
        <v/>
      </c>
      <c r="U746" s="179"/>
    </row>
    <row r="747" spans="2:21" x14ac:dyDescent="0.35">
      <c r="B747" s="592" t="str">
        <f t="shared" si="32"/>
        <v/>
      </c>
      <c r="C747" s="593" t="str" cm="1">
        <f t="array" ref="C747">IF(B747="","",_xlfn.IFS(B747="A","📦 Appro. généraux",B747="H","🛡️ Hygiène &amp; Sécurité",B747="B","🏗️ Bâtiments &amp; Travaux",B747="J","🏗️ Bâtiments &amp; Travaux",B747="R","⚙️ Mécanique &amp; Atelier",B747="N","🧪 Chimie &amp; Biologie",B747="G","🧪 Chimie &amp; Biologie",B747="C","📣 Communication &amp; Culture",B747="D","✈️ Déplacements &amp; Logist.",B747="F","✈️ Déplacements &amp; Logist.",B747="E","📋 Études, Conseils &amp; RH",B747="I","💻 Informatique &amp; Audio.",B747="M","🔬 Instruments scient.",B747="O","🔬 Instruments scient.",B747="P","🔬 Instruments scient.",B747="S","🔬 Instruments scient.",B747="T","🔬 Instruments scient.",B747="U","🔬 Instruments scient.",B747="V","🔬 Instruments scient.",B747="W","🔬 Instruments scient.",B747="K","🐁 Expérimentation",B747="Q","🐁 Expérimentation",B747="L","🏥 Santé &amp; Médical",TRUE,"❓ Inconnu"))</f>
        <v/>
      </c>
      <c r="U747" s="179"/>
    </row>
    <row r="748" spans="2:21" x14ac:dyDescent="0.35">
      <c r="B748" s="592" t="str">
        <f t="shared" si="32"/>
        <v/>
      </c>
      <c r="C748" s="593" t="str" cm="1">
        <f t="array" ref="C748">IF(B748="","",_xlfn.IFS(B748="A","📦 Appro. généraux",B748="H","🛡️ Hygiène &amp; Sécurité",B748="B","🏗️ Bâtiments &amp; Travaux",B748="J","🏗️ Bâtiments &amp; Travaux",B748="R","⚙️ Mécanique &amp; Atelier",B748="N","🧪 Chimie &amp; Biologie",B748="G","🧪 Chimie &amp; Biologie",B748="C","📣 Communication &amp; Culture",B748="D","✈️ Déplacements &amp; Logist.",B748="F","✈️ Déplacements &amp; Logist.",B748="E","📋 Études, Conseils &amp; RH",B748="I","💻 Informatique &amp; Audio.",B748="M","🔬 Instruments scient.",B748="O","🔬 Instruments scient.",B748="P","🔬 Instruments scient.",B748="S","🔬 Instruments scient.",B748="T","🔬 Instruments scient.",B748="U","🔬 Instruments scient.",B748="V","🔬 Instruments scient.",B748="W","🔬 Instruments scient.",B748="K","🐁 Expérimentation",B748="Q","🐁 Expérimentation",B748="L","🏥 Santé &amp; Médical",TRUE,"❓ Inconnu"))</f>
        <v/>
      </c>
      <c r="U748" s="179"/>
    </row>
    <row r="749" spans="2:21" x14ac:dyDescent="0.35">
      <c r="B749" s="592" t="str">
        <f t="shared" si="32"/>
        <v/>
      </c>
      <c r="C749" s="593" t="str" cm="1">
        <f t="array" ref="C749">IF(B749="","",_xlfn.IFS(B749="A","📦 Appro. généraux",B749="H","🛡️ Hygiène &amp; Sécurité",B749="B","🏗️ Bâtiments &amp; Travaux",B749="J","🏗️ Bâtiments &amp; Travaux",B749="R","⚙️ Mécanique &amp; Atelier",B749="N","🧪 Chimie &amp; Biologie",B749="G","🧪 Chimie &amp; Biologie",B749="C","📣 Communication &amp; Culture",B749="D","✈️ Déplacements &amp; Logist.",B749="F","✈️ Déplacements &amp; Logist.",B749="E","📋 Études, Conseils &amp; RH",B749="I","💻 Informatique &amp; Audio.",B749="M","🔬 Instruments scient.",B749="O","🔬 Instruments scient.",B749="P","🔬 Instruments scient.",B749="S","🔬 Instruments scient.",B749="T","🔬 Instruments scient.",B749="U","🔬 Instruments scient.",B749="V","🔬 Instruments scient.",B749="W","🔬 Instruments scient.",B749="K","🐁 Expérimentation",B749="Q","🐁 Expérimentation",B749="L","🏥 Santé &amp; Médical",TRUE,"❓ Inconnu"))</f>
        <v/>
      </c>
      <c r="U749" s="179"/>
    </row>
    <row r="750" spans="2:21" x14ac:dyDescent="0.35">
      <c r="B750" s="592" t="str">
        <f t="shared" si="32"/>
        <v/>
      </c>
      <c r="C750" s="593" t="str" cm="1">
        <f t="array" ref="C750">IF(B750="","",_xlfn.IFS(B750="A","📦 Appro. généraux",B750="H","🛡️ Hygiène &amp; Sécurité",B750="B","🏗️ Bâtiments &amp; Travaux",B750="J","🏗️ Bâtiments &amp; Travaux",B750="R","⚙️ Mécanique &amp; Atelier",B750="N","🧪 Chimie &amp; Biologie",B750="G","🧪 Chimie &amp; Biologie",B750="C","📣 Communication &amp; Culture",B750="D","✈️ Déplacements &amp; Logist.",B750="F","✈️ Déplacements &amp; Logist.",B750="E","📋 Études, Conseils &amp; RH",B750="I","💻 Informatique &amp; Audio.",B750="M","🔬 Instruments scient.",B750="O","🔬 Instruments scient.",B750="P","🔬 Instruments scient.",B750="S","🔬 Instruments scient.",B750="T","🔬 Instruments scient.",B750="U","🔬 Instruments scient.",B750="V","🔬 Instruments scient.",B750="W","🔬 Instruments scient.",B750="K","🐁 Expérimentation",B750="Q","🐁 Expérimentation",B750="L","🏥 Santé &amp; Médical",TRUE,"❓ Inconnu"))</f>
        <v/>
      </c>
      <c r="U750" s="179"/>
    </row>
    <row r="751" spans="2:21" x14ac:dyDescent="0.35">
      <c r="B751" s="592" t="str">
        <f t="shared" si="32"/>
        <v/>
      </c>
      <c r="C751" s="593" t="str" cm="1">
        <f t="array" ref="C751">IF(B751="","",_xlfn.IFS(B751="A","📦 Appro. généraux",B751="H","🛡️ Hygiène &amp; Sécurité",B751="B","🏗️ Bâtiments &amp; Travaux",B751="J","🏗️ Bâtiments &amp; Travaux",B751="R","⚙️ Mécanique &amp; Atelier",B751="N","🧪 Chimie &amp; Biologie",B751="G","🧪 Chimie &amp; Biologie",B751="C","📣 Communication &amp; Culture",B751="D","✈️ Déplacements &amp; Logist.",B751="F","✈️ Déplacements &amp; Logist.",B751="E","📋 Études, Conseils &amp; RH",B751="I","💻 Informatique &amp; Audio.",B751="M","🔬 Instruments scient.",B751="O","🔬 Instruments scient.",B751="P","🔬 Instruments scient.",B751="S","🔬 Instruments scient.",B751="T","🔬 Instruments scient.",B751="U","🔬 Instruments scient.",B751="V","🔬 Instruments scient.",B751="W","🔬 Instruments scient.",B751="K","🐁 Expérimentation",B751="Q","🐁 Expérimentation",B751="L","🏥 Santé &amp; Médical",TRUE,"❓ Inconnu"))</f>
        <v/>
      </c>
      <c r="U751" s="179"/>
    </row>
    <row r="752" spans="2:21" x14ac:dyDescent="0.35">
      <c r="B752" s="592" t="str">
        <f t="shared" si="32"/>
        <v/>
      </c>
      <c r="C752" s="593" t="str" cm="1">
        <f t="array" ref="C752">IF(B752="","",_xlfn.IFS(B752="A","📦 Appro. généraux",B752="H","🛡️ Hygiène &amp; Sécurité",B752="B","🏗️ Bâtiments &amp; Travaux",B752="J","🏗️ Bâtiments &amp; Travaux",B752="R","⚙️ Mécanique &amp; Atelier",B752="N","🧪 Chimie &amp; Biologie",B752="G","🧪 Chimie &amp; Biologie",B752="C","📣 Communication &amp; Culture",B752="D","✈️ Déplacements &amp; Logist.",B752="F","✈️ Déplacements &amp; Logist.",B752="E","📋 Études, Conseils &amp; RH",B752="I","💻 Informatique &amp; Audio.",B752="M","🔬 Instruments scient.",B752="O","🔬 Instruments scient.",B752="P","🔬 Instruments scient.",B752="S","🔬 Instruments scient.",B752="T","🔬 Instruments scient.",B752="U","🔬 Instruments scient.",B752="V","🔬 Instruments scient.",B752="W","🔬 Instruments scient.",B752="K","🐁 Expérimentation",B752="Q","🐁 Expérimentation",B752="L","🏥 Santé &amp; Médical",TRUE,"❓ Inconnu"))</f>
        <v/>
      </c>
      <c r="U752" s="179"/>
    </row>
    <row r="753" spans="2:21" x14ac:dyDescent="0.35">
      <c r="B753" s="592" t="str">
        <f t="shared" si="32"/>
        <v/>
      </c>
      <c r="C753" s="593" t="str" cm="1">
        <f t="array" ref="C753">IF(B753="","",_xlfn.IFS(B753="A","📦 Appro. généraux",B753="H","🛡️ Hygiène &amp; Sécurité",B753="B","🏗️ Bâtiments &amp; Travaux",B753="J","🏗️ Bâtiments &amp; Travaux",B753="R","⚙️ Mécanique &amp; Atelier",B753="N","🧪 Chimie &amp; Biologie",B753="G","🧪 Chimie &amp; Biologie",B753="C","📣 Communication &amp; Culture",B753="D","✈️ Déplacements &amp; Logist.",B753="F","✈️ Déplacements &amp; Logist.",B753="E","📋 Études, Conseils &amp; RH",B753="I","💻 Informatique &amp; Audio.",B753="M","🔬 Instruments scient.",B753="O","🔬 Instruments scient.",B753="P","🔬 Instruments scient.",B753="S","🔬 Instruments scient.",B753="T","🔬 Instruments scient.",B753="U","🔬 Instruments scient.",B753="V","🔬 Instruments scient.",B753="W","🔬 Instruments scient.",B753="K","🐁 Expérimentation",B753="Q","🐁 Expérimentation",B753="L","🏥 Santé &amp; Médical",TRUE,"❓ Inconnu"))</f>
        <v/>
      </c>
      <c r="U753" s="179"/>
    </row>
    <row r="754" spans="2:21" x14ac:dyDescent="0.35">
      <c r="B754" s="592" t="str">
        <f t="shared" si="32"/>
        <v/>
      </c>
      <c r="C754" s="593" t="str" cm="1">
        <f t="array" ref="C754">IF(B754="","",_xlfn.IFS(B754="A","📦 Appro. généraux",B754="H","🛡️ Hygiène &amp; Sécurité",B754="B","🏗️ Bâtiments &amp; Travaux",B754="J","🏗️ Bâtiments &amp; Travaux",B754="R","⚙️ Mécanique &amp; Atelier",B754="N","🧪 Chimie &amp; Biologie",B754="G","🧪 Chimie &amp; Biologie",B754="C","📣 Communication &amp; Culture",B754="D","✈️ Déplacements &amp; Logist.",B754="F","✈️ Déplacements &amp; Logist.",B754="E","📋 Études, Conseils &amp; RH",B754="I","💻 Informatique &amp; Audio.",B754="M","🔬 Instruments scient.",B754="O","🔬 Instruments scient.",B754="P","🔬 Instruments scient.",B754="S","🔬 Instruments scient.",B754="T","🔬 Instruments scient.",B754="U","🔬 Instruments scient.",B754="V","🔬 Instruments scient.",B754="W","🔬 Instruments scient.",B754="K","🐁 Expérimentation",B754="Q","🐁 Expérimentation",B754="L","🏥 Santé &amp; Médical",TRUE,"❓ Inconnu"))</f>
        <v/>
      </c>
      <c r="U754" s="179"/>
    </row>
    <row r="755" spans="2:21" x14ac:dyDescent="0.35">
      <c r="B755" s="592" t="str">
        <f t="shared" si="32"/>
        <v/>
      </c>
      <c r="C755" s="593" t="str" cm="1">
        <f t="array" ref="C755">IF(B755="","",_xlfn.IFS(B755="A","📦 Appro. généraux",B755="H","🛡️ Hygiène &amp; Sécurité",B755="B","🏗️ Bâtiments &amp; Travaux",B755="J","🏗️ Bâtiments &amp; Travaux",B755="R","⚙️ Mécanique &amp; Atelier",B755="N","🧪 Chimie &amp; Biologie",B755="G","🧪 Chimie &amp; Biologie",B755="C","📣 Communication &amp; Culture",B755="D","✈️ Déplacements &amp; Logist.",B755="F","✈️ Déplacements &amp; Logist.",B755="E","📋 Études, Conseils &amp; RH",B755="I","💻 Informatique &amp; Audio.",B755="M","🔬 Instruments scient.",B755="O","🔬 Instruments scient.",B755="P","🔬 Instruments scient.",B755="S","🔬 Instruments scient.",B755="T","🔬 Instruments scient.",B755="U","🔬 Instruments scient.",B755="V","🔬 Instruments scient.",B755="W","🔬 Instruments scient.",B755="K","🐁 Expérimentation",B755="Q","🐁 Expérimentation",B755="L","🏥 Santé &amp; Médical",TRUE,"❓ Inconnu"))</f>
        <v/>
      </c>
      <c r="U755" s="179"/>
    </row>
    <row r="756" spans="2:21" x14ac:dyDescent="0.35">
      <c r="B756" s="592" t="str">
        <f t="shared" si="32"/>
        <v/>
      </c>
      <c r="C756" s="593" t="str" cm="1">
        <f t="array" ref="C756">IF(B756="","",_xlfn.IFS(B756="A","📦 Appro. généraux",B756="H","🛡️ Hygiène &amp; Sécurité",B756="B","🏗️ Bâtiments &amp; Travaux",B756="J","🏗️ Bâtiments &amp; Travaux",B756="R","⚙️ Mécanique &amp; Atelier",B756="N","🧪 Chimie &amp; Biologie",B756="G","🧪 Chimie &amp; Biologie",B756="C","📣 Communication &amp; Culture",B756="D","✈️ Déplacements &amp; Logist.",B756="F","✈️ Déplacements &amp; Logist.",B756="E","📋 Études, Conseils &amp; RH",B756="I","💻 Informatique &amp; Audio.",B756="M","🔬 Instruments scient.",B756="O","🔬 Instruments scient.",B756="P","🔬 Instruments scient.",B756="S","🔬 Instruments scient.",B756="T","🔬 Instruments scient.",B756="U","🔬 Instruments scient.",B756="V","🔬 Instruments scient.",B756="W","🔬 Instruments scient.",B756="K","🐁 Expérimentation",B756="Q","🐁 Expérimentation",B756="L","🏥 Santé &amp; Médical",TRUE,"❓ Inconnu"))</f>
        <v/>
      </c>
      <c r="U756" s="179"/>
    </row>
    <row r="757" spans="2:21" x14ac:dyDescent="0.35">
      <c r="B757" s="592" t="str">
        <f t="shared" si="32"/>
        <v/>
      </c>
      <c r="C757" s="593" t="str" cm="1">
        <f t="array" ref="C757">IF(B757="","",_xlfn.IFS(B757="A","📦 Appro. généraux",B757="H","🛡️ Hygiène &amp; Sécurité",B757="B","🏗️ Bâtiments &amp; Travaux",B757="J","🏗️ Bâtiments &amp; Travaux",B757="R","⚙️ Mécanique &amp; Atelier",B757="N","🧪 Chimie &amp; Biologie",B757="G","🧪 Chimie &amp; Biologie",B757="C","📣 Communication &amp; Culture",B757="D","✈️ Déplacements &amp; Logist.",B757="F","✈️ Déplacements &amp; Logist.",B757="E","📋 Études, Conseils &amp; RH",B757="I","💻 Informatique &amp; Audio.",B757="M","🔬 Instruments scient.",B757="O","🔬 Instruments scient.",B757="P","🔬 Instruments scient.",B757="S","🔬 Instruments scient.",B757="T","🔬 Instruments scient.",B757="U","🔬 Instruments scient.",B757="V","🔬 Instruments scient.",B757="W","🔬 Instruments scient.",B757="K","🐁 Expérimentation",B757="Q","🐁 Expérimentation",B757="L","🏥 Santé &amp; Médical",TRUE,"❓ Inconnu"))</f>
        <v/>
      </c>
      <c r="U757" s="179"/>
    </row>
    <row r="758" spans="2:21" x14ac:dyDescent="0.35">
      <c r="B758" s="592" t="str">
        <f t="shared" si="32"/>
        <v/>
      </c>
      <c r="C758" s="593" t="str" cm="1">
        <f t="array" ref="C758">IF(B758="","",_xlfn.IFS(B758="A","📦 Appro. généraux",B758="H","🛡️ Hygiène &amp; Sécurité",B758="B","🏗️ Bâtiments &amp; Travaux",B758="J","🏗️ Bâtiments &amp; Travaux",B758="R","⚙️ Mécanique &amp; Atelier",B758="N","🧪 Chimie &amp; Biologie",B758="G","🧪 Chimie &amp; Biologie",B758="C","📣 Communication &amp; Culture",B758="D","✈️ Déplacements &amp; Logist.",B758="F","✈️ Déplacements &amp; Logist.",B758="E","📋 Études, Conseils &amp; RH",B758="I","💻 Informatique &amp; Audio.",B758="M","🔬 Instruments scient.",B758="O","🔬 Instruments scient.",B758="P","🔬 Instruments scient.",B758="S","🔬 Instruments scient.",B758="T","🔬 Instruments scient.",B758="U","🔬 Instruments scient.",B758="V","🔬 Instruments scient.",B758="W","🔬 Instruments scient.",B758="K","🐁 Expérimentation",B758="Q","🐁 Expérimentation",B758="L","🏥 Santé &amp; Médical",TRUE,"❓ Inconnu"))</f>
        <v/>
      </c>
      <c r="U758" s="179"/>
    </row>
    <row r="759" spans="2:21" x14ac:dyDescent="0.35">
      <c r="B759" s="592" t="str">
        <f t="shared" si="32"/>
        <v/>
      </c>
      <c r="C759" s="593" t="str" cm="1">
        <f t="array" ref="C759">IF(B759="","",_xlfn.IFS(B759="A","📦 Appro. généraux",B759="H","🛡️ Hygiène &amp; Sécurité",B759="B","🏗️ Bâtiments &amp; Travaux",B759="J","🏗️ Bâtiments &amp; Travaux",B759="R","⚙️ Mécanique &amp; Atelier",B759="N","🧪 Chimie &amp; Biologie",B759="G","🧪 Chimie &amp; Biologie",B759="C","📣 Communication &amp; Culture",B759="D","✈️ Déplacements &amp; Logist.",B759="F","✈️ Déplacements &amp; Logist.",B759="E","📋 Études, Conseils &amp; RH",B759="I","💻 Informatique &amp; Audio.",B759="M","🔬 Instruments scient.",B759="O","🔬 Instruments scient.",B759="P","🔬 Instruments scient.",B759="S","🔬 Instruments scient.",B759="T","🔬 Instruments scient.",B759="U","🔬 Instruments scient.",B759="V","🔬 Instruments scient.",B759="W","🔬 Instruments scient.",B759="K","🐁 Expérimentation",B759="Q","🐁 Expérimentation",B759="L","🏥 Santé &amp; Médical",TRUE,"❓ Inconnu"))</f>
        <v/>
      </c>
      <c r="U759" s="179"/>
    </row>
    <row r="760" spans="2:21" x14ac:dyDescent="0.35">
      <c r="B760" s="592" t="str">
        <f t="shared" si="32"/>
        <v/>
      </c>
      <c r="C760" s="593" t="str" cm="1">
        <f t="array" ref="C760">IF(B760="","",_xlfn.IFS(B760="A","📦 Appro. généraux",B760="H","🛡️ Hygiène &amp; Sécurité",B760="B","🏗️ Bâtiments &amp; Travaux",B760="J","🏗️ Bâtiments &amp; Travaux",B760="R","⚙️ Mécanique &amp; Atelier",B760="N","🧪 Chimie &amp; Biologie",B760="G","🧪 Chimie &amp; Biologie",B760="C","📣 Communication &amp; Culture",B760="D","✈️ Déplacements &amp; Logist.",B760="F","✈️ Déplacements &amp; Logist.",B760="E","📋 Études, Conseils &amp; RH",B760="I","💻 Informatique &amp; Audio.",B760="M","🔬 Instruments scient.",B760="O","🔬 Instruments scient.",B760="P","🔬 Instruments scient.",B760="S","🔬 Instruments scient.",B760="T","🔬 Instruments scient.",B760="U","🔬 Instruments scient.",B760="V","🔬 Instruments scient.",B760="W","🔬 Instruments scient.",B760="K","🐁 Expérimentation",B760="Q","🐁 Expérimentation",B760="L","🏥 Santé &amp; Médical",TRUE,"❓ Inconnu"))</f>
        <v/>
      </c>
      <c r="U760" s="179"/>
    </row>
    <row r="761" spans="2:21" x14ac:dyDescent="0.35">
      <c r="B761" s="592" t="str">
        <f t="shared" si="32"/>
        <v/>
      </c>
      <c r="C761" s="593" t="str" cm="1">
        <f t="array" ref="C761">IF(B761="","",_xlfn.IFS(B761="A","📦 Appro. généraux",B761="H","🛡️ Hygiène &amp; Sécurité",B761="B","🏗️ Bâtiments &amp; Travaux",B761="J","🏗️ Bâtiments &amp; Travaux",B761="R","⚙️ Mécanique &amp; Atelier",B761="N","🧪 Chimie &amp; Biologie",B761="G","🧪 Chimie &amp; Biologie",B761="C","📣 Communication &amp; Culture",B761="D","✈️ Déplacements &amp; Logist.",B761="F","✈️ Déplacements &amp; Logist.",B761="E","📋 Études, Conseils &amp; RH",B761="I","💻 Informatique &amp; Audio.",B761="M","🔬 Instruments scient.",B761="O","🔬 Instruments scient.",B761="P","🔬 Instruments scient.",B761="S","🔬 Instruments scient.",B761="T","🔬 Instruments scient.",B761="U","🔬 Instruments scient.",B761="V","🔬 Instruments scient.",B761="W","🔬 Instruments scient.",B761="K","🐁 Expérimentation",B761="Q","🐁 Expérimentation",B761="L","🏥 Santé &amp; Médical",TRUE,"❓ Inconnu"))</f>
        <v/>
      </c>
      <c r="U761" s="179"/>
    </row>
    <row r="762" spans="2:21" x14ac:dyDescent="0.35">
      <c r="B762" s="592" t="str">
        <f t="shared" si="32"/>
        <v/>
      </c>
      <c r="C762" s="593" t="str" cm="1">
        <f t="array" ref="C762">IF(B762="","",_xlfn.IFS(B762="A","📦 Appro. généraux",B762="H","🛡️ Hygiène &amp; Sécurité",B762="B","🏗️ Bâtiments &amp; Travaux",B762="J","🏗️ Bâtiments &amp; Travaux",B762="R","⚙️ Mécanique &amp; Atelier",B762="N","🧪 Chimie &amp; Biologie",B762="G","🧪 Chimie &amp; Biologie",B762="C","📣 Communication &amp; Culture",B762="D","✈️ Déplacements &amp; Logist.",B762="F","✈️ Déplacements &amp; Logist.",B762="E","📋 Études, Conseils &amp; RH",B762="I","💻 Informatique &amp; Audio.",B762="M","🔬 Instruments scient.",B762="O","🔬 Instruments scient.",B762="P","🔬 Instruments scient.",B762="S","🔬 Instruments scient.",B762="T","🔬 Instruments scient.",B762="U","🔬 Instruments scient.",B762="V","🔬 Instruments scient.",B762="W","🔬 Instruments scient.",B762="K","🐁 Expérimentation",B762="Q","🐁 Expérimentation",B762="L","🏥 Santé &amp; Médical",TRUE,"❓ Inconnu"))</f>
        <v/>
      </c>
      <c r="U762" s="179"/>
    </row>
    <row r="763" spans="2:21" x14ac:dyDescent="0.35">
      <c r="B763" s="592" t="str">
        <f t="shared" si="32"/>
        <v/>
      </c>
      <c r="C763" s="593" t="str" cm="1">
        <f t="array" ref="C763">IF(B763="","",_xlfn.IFS(B763="A","📦 Appro. généraux",B763="H","🛡️ Hygiène &amp; Sécurité",B763="B","🏗️ Bâtiments &amp; Travaux",B763="J","🏗️ Bâtiments &amp; Travaux",B763="R","⚙️ Mécanique &amp; Atelier",B763="N","🧪 Chimie &amp; Biologie",B763="G","🧪 Chimie &amp; Biologie",B763="C","📣 Communication &amp; Culture",B763="D","✈️ Déplacements &amp; Logist.",B763="F","✈️ Déplacements &amp; Logist.",B763="E","📋 Études, Conseils &amp; RH",B763="I","💻 Informatique &amp; Audio.",B763="M","🔬 Instruments scient.",B763="O","🔬 Instruments scient.",B763="P","🔬 Instruments scient.",B763="S","🔬 Instruments scient.",B763="T","🔬 Instruments scient.",B763="U","🔬 Instruments scient.",B763="V","🔬 Instruments scient.",B763="W","🔬 Instruments scient.",B763="K","🐁 Expérimentation",B763="Q","🐁 Expérimentation",B763="L","🏥 Santé &amp; Médical",TRUE,"❓ Inconnu"))</f>
        <v/>
      </c>
      <c r="U763" s="179"/>
    </row>
    <row r="764" spans="2:21" x14ac:dyDescent="0.35">
      <c r="B764" s="592" t="str">
        <f t="shared" si="32"/>
        <v/>
      </c>
      <c r="C764" s="593" t="str" cm="1">
        <f t="array" ref="C764">IF(B764="","",_xlfn.IFS(B764="A","📦 Appro. généraux",B764="H","🛡️ Hygiène &amp; Sécurité",B764="B","🏗️ Bâtiments &amp; Travaux",B764="J","🏗️ Bâtiments &amp; Travaux",B764="R","⚙️ Mécanique &amp; Atelier",B764="N","🧪 Chimie &amp; Biologie",B764="G","🧪 Chimie &amp; Biologie",B764="C","📣 Communication &amp; Culture",B764="D","✈️ Déplacements &amp; Logist.",B764="F","✈️ Déplacements &amp; Logist.",B764="E","📋 Études, Conseils &amp; RH",B764="I","💻 Informatique &amp; Audio.",B764="M","🔬 Instruments scient.",B764="O","🔬 Instruments scient.",B764="P","🔬 Instruments scient.",B764="S","🔬 Instruments scient.",B764="T","🔬 Instruments scient.",B764="U","🔬 Instruments scient.",B764="V","🔬 Instruments scient.",B764="W","🔬 Instruments scient.",B764="K","🐁 Expérimentation",B764="Q","🐁 Expérimentation",B764="L","🏥 Santé &amp; Médical",TRUE,"❓ Inconnu"))</f>
        <v/>
      </c>
      <c r="U764" s="179"/>
    </row>
    <row r="765" spans="2:21" x14ac:dyDescent="0.35">
      <c r="B765" s="592" t="str">
        <f t="shared" si="32"/>
        <v/>
      </c>
      <c r="C765" s="593" t="str" cm="1">
        <f t="array" ref="C765">IF(B765="","",_xlfn.IFS(B765="A","📦 Appro. généraux",B765="H","🛡️ Hygiène &amp; Sécurité",B765="B","🏗️ Bâtiments &amp; Travaux",B765="J","🏗️ Bâtiments &amp; Travaux",B765="R","⚙️ Mécanique &amp; Atelier",B765="N","🧪 Chimie &amp; Biologie",B765="G","🧪 Chimie &amp; Biologie",B765="C","📣 Communication &amp; Culture",B765="D","✈️ Déplacements &amp; Logist.",B765="F","✈️ Déplacements &amp; Logist.",B765="E","📋 Études, Conseils &amp; RH",B765="I","💻 Informatique &amp; Audio.",B765="M","🔬 Instruments scient.",B765="O","🔬 Instruments scient.",B765="P","🔬 Instruments scient.",B765="S","🔬 Instruments scient.",B765="T","🔬 Instruments scient.",B765="U","🔬 Instruments scient.",B765="V","🔬 Instruments scient.",B765="W","🔬 Instruments scient.",B765="K","🐁 Expérimentation",B765="Q","🐁 Expérimentation",B765="L","🏥 Santé &amp; Médical",TRUE,"❓ Inconnu"))</f>
        <v/>
      </c>
      <c r="U765" s="179"/>
    </row>
    <row r="766" spans="2:21" x14ac:dyDescent="0.35">
      <c r="B766" s="592" t="str">
        <f t="shared" si="32"/>
        <v/>
      </c>
      <c r="C766" s="593" t="str" cm="1">
        <f t="array" ref="C766">IF(B766="","",_xlfn.IFS(B766="A","📦 Appro. généraux",B766="H","🛡️ Hygiène &amp; Sécurité",B766="B","🏗️ Bâtiments &amp; Travaux",B766="J","🏗️ Bâtiments &amp; Travaux",B766="R","⚙️ Mécanique &amp; Atelier",B766="N","🧪 Chimie &amp; Biologie",B766="G","🧪 Chimie &amp; Biologie",B766="C","📣 Communication &amp; Culture",B766="D","✈️ Déplacements &amp; Logist.",B766="F","✈️ Déplacements &amp; Logist.",B766="E","📋 Études, Conseils &amp; RH",B766="I","💻 Informatique &amp; Audio.",B766="M","🔬 Instruments scient.",B766="O","🔬 Instruments scient.",B766="P","🔬 Instruments scient.",B766="S","🔬 Instruments scient.",B766="T","🔬 Instruments scient.",B766="U","🔬 Instruments scient.",B766="V","🔬 Instruments scient.",B766="W","🔬 Instruments scient.",B766="K","🐁 Expérimentation",B766="Q","🐁 Expérimentation",B766="L","🏥 Santé &amp; Médical",TRUE,"❓ Inconnu"))</f>
        <v/>
      </c>
      <c r="U766" s="179"/>
    </row>
    <row r="767" spans="2:21" x14ac:dyDescent="0.35">
      <c r="B767" s="592" t="str">
        <f t="shared" ref="B767:B830" si="33">LEFT(W767,1)</f>
        <v/>
      </c>
      <c r="C767" s="593" t="str" cm="1">
        <f t="array" ref="C767">IF(B767="","",_xlfn.IFS(B767="A","📦 Appro. généraux",B767="H","🛡️ Hygiène &amp; Sécurité",B767="B","🏗️ Bâtiments &amp; Travaux",B767="J","🏗️ Bâtiments &amp; Travaux",B767="R","⚙️ Mécanique &amp; Atelier",B767="N","🧪 Chimie &amp; Biologie",B767="G","🧪 Chimie &amp; Biologie",B767="C","📣 Communication &amp; Culture",B767="D","✈️ Déplacements &amp; Logist.",B767="F","✈️ Déplacements &amp; Logist.",B767="E","📋 Études, Conseils &amp; RH",B767="I","💻 Informatique &amp; Audio.",B767="M","🔬 Instruments scient.",B767="O","🔬 Instruments scient.",B767="P","🔬 Instruments scient.",B767="S","🔬 Instruments scient.",B767="T","🔬 Instruments scient.",B767="U","🔬 Instruments scient.",B767="V","🔬 Instruments scient.",B767="W","🔬 Instruments scient.",B767="K","🐁 Expérimentation",B767="Q","🐁 Expérimentation",B767="L","🏥 Santé &amp; Médical",TRUE,"❓ Inconnu"))</f>
        <v/>
      </c>
      <c r="U767" s="179"/>
    </row>
    <row r="768" spans="2:21" x14ac:dyDescent="0.35">
      <c r="B768" s="592" t="str">
        <f t="shared" si="33"/>
        <v/>
      </c>
      <c r="C768" s="593" t="str" cm="1">
        <f t="array" ref="C768">IF(B768="","",_xlfn.IFS(B768="A","📦 Appro. généraux",B768="H","🛡️ Hygiène &amp; Sécurité",B768="B","🏗️ Bâtiments &amp; Travaux",B768="J","🏗️ Bâtiments &amp; Travaux",B768="R","⚙️ Mécanique &amp; Atelier",B768="N","🧪 Chimie &amp; Biologie",B768="G","🧪 Chimie &amp; Biologie",B768="C","📣 Communication &amp; Culture",B768="D","✈️ Déplacements &amp; Logist.",B768="F","✈️ Déplacements &amp; Logist.",B768="E","📋 Études, Conseils &amp; RH",B768="I","💻 Informatique &amp; Audio.",B768="M","🔬 Instruments scient.",B768="O","🔬 Instruments scient.",B768="P","🔬 Instruments scient.",B768="S","🔬 Instruments scient.",B768="T","🔬 Instruments scient.",B768="U","🔬 Instruments scient.",B768="V","🔬 Instruments scient.",B768="W","🔬 Instruments scient.",B768="K","🐁 Expérimentation",B768="Q","🐁 Expérimentation",B768="L","🏥 Santé &amp; Médical",TRUE,"❓ Inconnu"))</f>
        <v/>
      </c>
      <c r="U768" s="179"/>
    </row>
    <row r="769" spans="2:21" x14ac:dyDescent="0.35">
      <c r="B769" s="592" t="str">
        <f t="shared" si="33"/>
        <v/>
      </c>
      <c r="C769" s="593" t="str" cm="1">
        <f t="array" ref="C769">IF(B769="","",_xlfn.IFS(B769="A","📦 Appro. généraux",B769="H","🛡️ Hygiène &amp; Sécurité",B769="B","🏗️ Bâtiments &amp; Travaux",B769="J","🏗️ Bâtiments &amp; Travaux",B769="R","⚙️ Mécanique &amp; Atelier",B769="N","🧪 Chimie &amp; Biologie",B769="G","🧪 Chimie &amp; Biologie",B769="C","📣 Communication &amp; Culture",B769="D","✈️ Déplacements &amp; Logist.",B769="F","✈️ Déplacements &amp; Logist.",B769="E","📋 Études, Conseils &amp; RH",B769="I","💻 Informatique &amp; Audio.",B769="M","🔬 Instruments scient.",B769="O","🔬 Instruments scient.",B769="P","🔬 Instruments scient.",B769="S","🔬 Instruments scient.",B769="T","🔬 Instruments scient.",B769="U","🔬 Instruments scient.",B769="V","🔬 Instruments scient.",B769="W","🔬 Instruments scient.",B769="K","🐁 Expérimentation",B769="Q","🐁 Expérimentation",B769="L","🏥 Santé &amp; Médical",TRUE,"❓ Inconnu"))</f>
        <v/>
      </c>
      <c r="U769" s="179"/>
    </row>
    <row r="770" spans="2:21" x14ac:dyDescent="0.35">
      <c r="B770" s="592" t="str">
        <f t="shared" si="33"/>
        <v/>
      </c>
      <c r="C770" s="593" t="str" cm="1">
        <f t="array" ref="C770">IF(B770="","",_xlfn.IFS(B770="A","📦 Appro. généraux",B770="H","🛡️ Hygiène &amp; Sécurité",B770="B","🏗️ Bâtiments &amp; Travaux",B770="J","🏗️ Bâtiments &amp; Travaux",B770="R","⚙️ Mécanique &amp; Atelier",B770="N","🧪 Chimie &amp; Biologie",B770="G","🧪 Chimie &amp; Biologie",B770="C","📣 Communication &amp; Culture",B770="D","✈️ Déplacements &amp; Logist.",B770="F","✈️ Déplacements &amp; Logist.",B770="E","📋 Études, Conseils &amp; RH",B770="I","💻 Informatique &amp; Audio.",B770="M","🔬 Instruments scient.",B770="O","🔬 Instruments scient.",B770="P","🔬 Instruments scient.",B770="S","🔬 Instruments scient.",B770="T","🔬 Instruments scient.",B770="U","🔬 Instruments scient.",B770="V","🔬 Instruments scient.",B770="W","🔬 Instruments scient.",B770="K","🐁 Expérimentation",B770="Q","🐁 Expérimentation",B770="L","🏥 Santé &amp; Médical",TRUE,"❓ Inconnu"))</f>
        <v/>
      </c>
      <c r="U770" s="179"/>
    </row>
    <row r="771" spans="2:21" x14ac:dyDescent="0.35">
      <c r="B771" s="592" t="str">
        <f t="shared" si="33"/>
        <v/>
      </c>
      <c r="C771" s="593" t="str" cm="1">
        <f t="array" ref="C771">IF(B771="","",_xlfn.IFS(B771="A","📦 Appro. généraux",B771="H","🛡️ Hygiène &amp; Sécurité",B771="B","🏗️ Bâtiments &amp; Travaux",B771="J","🏗️ Bâtiments &amp; Travaux",B771="R","⚙️ Mécanique &amp; Atelier",B771="N","🧪 Chimie &amp; Biologie",B771="G","🧪 Chimie &amp; Biologie",B771="C","📣 Communication &amp; Culture",B771="D","✈️ Déplacements &amp; Logist.",B771="F","✈️ Déplacements &amp; Logist.",B771="E","📋 Études, Conseils &amp; RH",B771="I","💻 Informatique &amp; Audio.",B771="M","🔬 Instruments scient.",B771="O","🔬 Instruments scient.",B771="P","🔬 Instruments scient.",B771="S","🔬 Instruments scient.",B771="T","🔬 Instruments scient.",B771="U","🔬 Instruments scient.",B771="V","🔬 Instruments scient.",B771="W","🔬 Instruments scient.",B771="K","🐁 Expérimentation",B771="Q","🐁 Expérimentation",B771="L","🏥 Santé &amp; Médical",TRUE,"❓ Inconnu"))</f>
        <v/>
      </c>
      <c r="U771" s="179"/>
    </row>
    <row r="772" spans="2:21" x14ac:dyDescent="0.35">
      <c r="B772" s="592" t="str">
        <f t="shared" si="33"/>
        <v/>
      </c>
      <c r="C772" s="593" t="str" cm="1">
        <f t="array" ref="C772">IF(B772="","",_xlfn.IFS(B772="A","📦 Appro. généraux",B772="H","🛡️ Hygiène &amp; Sécurité",B772="B","🏗️ Bâtiments &amp; Travaux",B772="J","🏗️ Bâtiments &amp; Travaux",B772="R","⚙️ Mécanique &amp; Atelier",B772="N","🧪 Chimie &amp; Biologie",B772="G","🧪 Chimie &amp; Biologie",B772="C","📣 Communication &amp; Culture",B772="D","✈️ Déplacements &amp; Logist.",B772="F","✈️ Déplacements &amp; Logist.",B772="E","📋 Études, Conseils &amp; RH",B772="I","💻 Informatique &amp; Audio.",B772="M","🔬 Instruments scient.",B772="O","🔬 Instruments scient.",B772="P","🔬 Instruments scient.",B772="S","🔬 Instruments scient.",B772="T","🔬 Instruments scient.",B772="U","🔬 Instruments scient.",B772="V","🔬 Instruments scient.",B772="W","🔬 Instruments scient.",B772="K","🐁 Expérimentation",B772="Q","🐁 Expérimentation",B772="L","🏥 Santé &amp; Médical",TRUE,"❓ Inconnu"))</f>
        <v/>
      </c>
      <c r="U772" s="179"/>
    </row>
    <row r="773" spans="2:21" x14ac:dyDescent="0.35">
      <c r="B773" s="592" t="str">
        <f t="shared" si="33"/>
        <v/>
      </c>
      <c r="C773" s="593" t="str" cm="1">
        <f t="array" ref="C773">IF(B773="","",_xlfn.IFS(B773="A","📦 Appro. généraux",B773="H","🛡️ Hygiène &amp; Sécurité",B773="B","🏗️ Bâtiments &amp; Travaux",B773="J","🏗️ Bâtiments &amp; Travaux",B773="R","⚙️ Mécanique &amp; Atelier",B773="N","🧪 Chimie &amp; Biologie",B773="G","🧪 Chimie &amp; Biologie",B773="C","📣 Communication &amp; Culture",B773="D","✈️ Déplacements &amp; Logist.",B773="F","✈️ Déplacements &amp; Logist.",B773="E","📋 Études, Conseils &amp; RH",B773="I","💻 Informatique &amp; Audio.",B773="M","🔬 Instruments scient.",B773="O","🔬 Instruments scient.",B773="P","🔬 Instruments scient.",B773="S","🔬 Instruments scient.",B773="T","🔬 Instruments scient.",B773="U","🔬 Instruments scient.",B773="V","🔬 Instruments scient.",B773="W","🔬 Instruments scient.",B773="K","🐁 Expérimentation",B773="Q","🐁 Expérimentation",B773="L","🏥 Santé &amp; Médical",TRUE,"❓ Inconnu"))</f>
        <v/>
      </c>
      <c r="U773" s="179"/>
    </row>
    <row r="774" spans="2:21" x14ac:dyDescent="0.35">
      <c r="B774" s="592" t="str">
        <f t="shared" si="33"/>
        <v/>
      </c>
      <c r="C774" s="593" t="str" cm="1">
        <f t="array" ref="C774">IF(B774="","",_xlfn.IFS(B774="A","📦 Appro. généraux",B774="H","🛡️ Hygiène &amp; Sécurité",B774="B","🏗️ Bâtiments &amp; Travaux",B774="J","🏗️ Bâtiments &amp; Travaux",B774="R","⚙️ Mécanique &amp; Atelier",B774="N","🧪 Chimie &amp; Biologie",B774="G","🧪 Chimie &amp; Biologie",B774="C","📣 Communication &amp; Culture",B774="D","✈️ Déplacements &amp; Logist.",B774="F","✈️ Déplacements &amp; Logist.",B774="E","📋 Études, Conseils &amp; RH",B774="I","💻 Informatique &amp; Audio.",B774="M","🔬 Instruments scient.",B774="O","🔬 Instruments scient.",B774="P","🔬 Instruments scient.",B774="S","🔬 Instruments scient.",B774="T","🔬 Instruments scient.",B774="U","🔬 Instruments scient.",B774="V","🔬 Instruments scient.",B774="W","🔬 Instruments scient.",B774="K","🐁 Expérimentation",B774="Q","🐁 Expérimentation",B774="L","🏥 Santé &amp; Médical",TRUE,"❓ Inconnu"))</f>
        <v/>
      </c>
      <c r="U774" s="179"/>
    </row>
    <row r="775" spans="2:21" x14ac:dyDescent="0.35">
      <c r="B775" s="592" t="str">
        <f t="shared" si="33"/>
        <v/>
      </c>
      <c r="C775" s="593" t="str" cm="1">
        <f t="array" ref="C775">IF(B775="","",_xlfn.IFS(B775="A","📦 Appro. généraux",B775="H","🛡️ Hygiène &amp; Sécurité",B775="B","🏗️ Bâtiments &amp; Travaux",B775="J","🏗️ Bâtiments &amp; Travaux",B775="R","⚙️ Mécanique &amp; Atelier",B775="N","🧪 Chimie &amp; Biologie",B775="G","🧪 Chimie &amp; Biologie",B775="C","📣 Communication &amp; Culture",B775="D","✈️ Déplacements &amp; Logist.",B775="F","✈️ Déplacements &amp; Logist.",B775="E","📋 Études, Conseils &amp; RH",B775="I","💻 Informatique &amp; Audio.",B775="M","🔬 Instruments scient.",B775="O","🔬 Instruments scient.",B775="P","🔬 Instruments scient.",B775="S","🔬 Instruments scient.",B775="T","🔬 Instruments scient.",B775="U","🔬 Instruments scient.",B775="V","🔬 Instruments scient.",B775="W","🔬 Instruments scient.",B775="K","🐁 Expérimentation",B775="Q","🐁 Expérimentation",B775="L","🏥 Santé &amp; Médical",TRUE,"❓ Inconnu"))</f>
        <v/>
      </c>
      <c r="U775" s="179"/>
    </row>
    <row r="776" spans="2:21" x14ac:dyDescent="0.35">
      <c r="B776" s="592" t="str">
        <f t="shared" si="33"/>
        <v/>
      </c>
      <c r="C776" s="593" t="str" cm="1">
        <f t="array" ref="C776">IF(B776="","",_xlfn.IFS(B776="A","📦 Appro. généraux",B776="H","🛡️ Hygiène &amp; Sécurité",B776="B","🏗️ Bâtiments &amp; Travaux",B776="J","🏗️ Bâtiments &amp; Travaux",B776="R","⚙️ Mécanique &amp; Atelier",B776="N","🧪 Chimie &amp; Biologie",B776="G","🧪 Chimie &amp; Biologie",B776="C","📣 Communication &amp; Culture",B776="D","✈️ Déplacements &amp; Logist.",B776="F","✈️ Déplacements &amp; Logist.",B776="E","📋 Études, Conseils &amp; RH",B776="I","💻 Informatique &amp; Audio.",B776="M","🔬 Instruments scient.",B776="O","🔬 Instruments scient.",B776="P","🔬 Instruments scient.",B776="S","🔬 Instruments scient.",B776="T","🔬 Instruments scient.",B776="U","🔬 Instruments scient.",B776="V","🔬 Instruments scient.",B776="W","🔬 Instruments scient.",B776="K","🐁 Expérimentation",B776="Q","🐁 Expérimentation",B776="L","🏥 Santé &amp; Médical",TRUE,"❓ Inconnu"))</f>
        <v/>
      </c>
      <c r="U776" s="179"/>
    </row>
    <row r="777" spans="2:21" x14ac:dyDescent="0.35">
      <c r="B777" s="592" t="str">
        <f t="shared" si="33"/>
        <v/>
      </c>
      <c r="C777" s="593" t="str" cm="1">
        <f t="array" ref="C777">IF(B777="","",_xlfn.IFS(B777="A","📦 Appro. généraux",B777="H","🛡️ Hygiène &amp; Sécurité",B777="B","🏗️ Bâtiments &amp; Travaux",B777="J","🏗️ Bâtiments &amp; Travaux",B777="R","⚙️ Mécanique &amp; Atelier",B777="N","🧪 Chimie &amp; Biologie",B777="G","🧪 Chimie &amp; Biologie",B777="C","📣 Communication &amp; Culture",B777="D","✈️ Déplacements &amp; Logist.",B777="F","✈️ Déplacements &amp; Logist.",B777="E","📋 Études, Conseils &amp; RH",B777="I","💻 Informatique &amp; Audio.",B777="M","🔬 Instruments scient.",B777="O","🔬 Instruments scient.",B777="P","🔬 Instruments scient.",B777="S","🔬 Instruments scient.",B777="T","🔬 Instruments scient.",B777="U","🔬 Instruments scient.",B777="V","🔬 Instruments scient.",B777="W","🔬 Instruments scient.",B777="K","🐁 Expérimentation",B777="Q","🐁 Expérimentation",B777="L","🏥 Santé &amp; Médical",TRUE,"❓ Inconnu"))</f>
        <v/>
      </c>
      <c r="U777" s="179"/>
    </row>
    <row r="778" spans="2:21" x14ac:dyDescent="0.35">
      <c r="B778" s="592" t="str">
        <f t="shared" si="33"/>
        <v/>
      </c>
      <c r="C778" s="593" t="str" cm="1">
        <f t="array" ref="C778">IF(B778="","",_xlfn.IFS(B778="A","📦 Appro. généraux",B778="H","🛡️ Hygiène &amp; Sécurité",B778="B","🏗️ Bâtiments &amp; Travaux",B778="J","🏗️ Bâtiments &amp; Travaux",B778="R","⚙️ Mécanique &amp; Atelier",B778="N","🧪 Chimie &amp; Biologie",B778="G","🧪 Chimie &amp; Biologie",B778="C","📣 Communication &amp; Culture",B778="D","✈️ Déplacements &amp; Logist.",B778="F","✈️ Déplacements &amp; Logist.",B778="E","📋 Études, Conseils &amp; RH",B778="I","💻 Informatique &amp; Audio.",B778="M","🔬 Instruments scient.",B778="O","🔬 Instruments scient.",B778="P","🔬 Instruments scient.",B778="S","🔬 Instruments scient.",B778="T","🔬 Instruments scient.",B778="U","🔬 Instruments scient.",B778="V","🔬 Instruments scient.",B778="W","🔬 Instruments scient.",B778="K","🐁 Expérimentation",B778="Q","🐁 Expérimentation",B778="L","🏥 Santé &amp; Médical",TRUE,"❓ Inconnu"))</f>
        <v/>
      </c>
      <c r="U778" s="179"/>
    </row>
    <row r="779" spans="2:21" x14ac:dyDescent="0.35">
      <c r="B779" s="592" t="str">
        <f t="shared" si="33"/>
        <v/>
      </c>
      <c r="C779" s="593" t="str" cm="1">
        <f t="array" ref="C779">IF(B779="","",_xlfn.IFS(B779="A","📦 Appro. généraux",B779="H","🛡️ Hygiène &amp; Sécurité",B779="B","🏗️ Bâtiments &amp; Travaux",B779="J","🏗️ Bâtiments &amp; Travaux",B779="R","⚙️ Mécanique &amp; Atelier",B779="N","🧪 Chimie &amp; Biologie",B779="G","🧪 Chimie &amp; Biologie",B779="C","📣 Communication &amp; Culture",B779="D","✈️ Déplacements &amp; Logist.",B779="F","✈️ Déplacements &amp; Logist.",B779="E","📋 Études, Conseils &amp; RH",B779="I","💻 Informatique &amp; Audio.",B779="M","🔬 Instruments scient.",B779="O","🔬 Instruments scient.",B779="P","🔬 Instruments scient.",B779="S","🔬 Instruments scient.",B779="T","🔬 Instruments scient.",B779="U","🔬 Instruments scient.",B779="V","🔬 Instruments scient.",B779="W","🔬 Instruments scient.",B779="K","🐁 Expérimentation",B779="Q","🐁 Expérimentation",B779="L","🏥 Santé &amp; Médical",TRUE,"❓ Inconnu"))</f>
        <v/>
      </c>
      <c r="U779" s="179"/>
    </row>
    <row r="780" spans="2:21" x14ac:dyDescent="0.35">
      <c r="B780" s="592" t="str">
        <f t="shared" si="33"/>
        <v/>
      </c>
      <c r="C780" s="593" t="str" cm="1">
        <f t="array" ref="C780">IF(B780="","",_xlfn.IFS(B780="A","📦 Appro. généraux",B780="H","🛡️ Hygiène &amp; Sécurité",B780="B","🏗️ Bâtiments &amp; Travaux",B780="J","🏗️ Bâtiments &amp; Travaux",B780="R","⚙️ Mécanique &amp; Atelier",B780="N","🧪 Chimie &amp; Biologie",B780="G","🧪 Chimie &amp; Biologie",B780="C","📣 Communication &amp; Culture",B780="D","✈️ Déplacements &amp; Logist.",B780="F","✈️ Déplacements &amp; Logist.",B780="E","📋 Études, Conseils &amp; RH",B780="I","💻 Informatique &amp; Audio.",B780="M","🔬 Instruments scient.",B780="O","🔬 Instruments scient.",B780="P","🔬 Instruments scient.",B780="S","🔬 Instruments scient.",B780="T","🔬 Instruments scient.",B780="U","🔬 Instruments scient.",B780="V","🔬 Instruments scient.",B780="W","🔬 Instruments scient.",B780="K","🐁 Expérimentation",B780="Q","🐁 Expérimentation",B780="L","🏥 Santé &amp; Médical",TRUE,"❓ Inconnu"))</f>
        <v/>
      </c>
      <c r="U780" s="179"/>
    </row>
    <row r="781" spans="2:21" x14ac:dyDescent="0.35">
      <c r="B781" s="592" t="str">
        <f t="shared" si="33"/>
        <v/>
      </c>
      <c r="C781" s="593" t="str" cm="1">
        <f t="array" ref="C781">IF(B781="","",_xlfn.IFS(B781="A","📦 Appro. généraux",B781="H","🛡️ Hygiène &amp; Sécurité",B781="B","🏗️ Bâtiments &amp; Travaux",B781="J","🏗️ Bâtiments &amp; Travaux",B781="R","⚙️ Mécanique &amp; Atelier",B781="N","🧪 Chimie &amp; Biologie",B781="G","🧪 Chimie &amp; Biologie",B781="C","📣 Communication &amp; Culture",B781="D","✈️ Déplacements &amp; Logist.",B781="F","✈️ Déplacements &amp; Logist.",B781="E","📋 Études, Conseils &amp; RH",B781="I","💻 Informatique &amp; Audio.",B781="M","🔬 Instruments scient.",B781="O","🔬 Instruments scient.",B781="P","🔬 Instruments scient.",B781="S","🔬 Instruments scient.",B781="T","🔬 Instruments scient.",B781="U","🔬 Instruments scient.",B781="V","🔬 Instruments scient.",B781="W","🔬 Instruments scient.",B781="K","🐁 Expérimentation",B781="Q","🐁 Expérimentation",B781="L","🏥 Santé &amp; Médical",TRUE,"❓ Inconnu"))</f>
        <v/>
      </c>
      <c r="U781" s="179"/>
    </row>
    <row r="782" spans="2:21" x14ac:dyDescent="0.35">
      <c r="B782" s="592" t="str">
        <f t="shared" si="33"/>
        <v/>
      </c>
      <c r="C782" s="593" t="str" cm="1">
        <f t="array" ref="C782">IF(B782="","",_xlfn.IFS(B782="A","📦 Appro. généraux",B782="H","🛡️ Hygiène &amp; Sécurité",B782="B","🏗️ Bâtiments &amp; Travaux",B782="J","🏗️ Bâtiments &amp; Travaux",B782="R","⚙️ Mécanique &amp; Atelier",B782="N","🧪 Chimie &amp; Biologie",B782="G","🧪 Chimie &amp; Biologie",B782="C","📣 Communication &amp; Culture",B782="D","✈️ Déplacements &amp; Logist.",B782="F","✈️ Déplacements &amp; Logist.",B782="E","📋 Études, Conseils &amp; RH",B782="I","💻 Informatique &amp; Audio.",B782="M","🔬 Instruments scient.",B782="O","🔬 Instruments scient.",B782="P","🔬 Instruments scient.",B782="S","🔬 Instruments scient.",B782="T","🔬 Instruments scient.",B782="U","🔬 Instruments scient.",B782="V","🔬 Instruments scient.",B782="W","🔬 Instruments scient.",B782="K","🐁 Expérimentation",B782="Q","🐁 Expérimentation",B782="L","🏥 Santé &amp; Médical",TRUE,"❓ Inconnu"))</f>
        <v/>
      </c>
      <c r="U782" s="179"/>
    </row>
    <row r="783" spans="2:21" x14ac:dyDescent="0.35">
      <c r="B783" s="592" t="str">
        <f t="shared" si="33"/>
        <v/>
      </c>
      <c r="C783" s="593" t="str" cm="1">
        <f t="array" ref="C783">IF(B783="","",_xlfn.IFS(B783="A","📦 Appro. généraux",B783="H","🛡️ Hygiène &amp; Sécurité",B783="B","🏗️ Bâtiments &amp; Travaux",B783="J","🏗️ Bâtiments &amp; Travaux",B783="R","⚙️ Mécanique &amp; Atelier",B783="N","🧪 Chimie &amp; Biologie",B783="G","🧪 Chimie &amp; Biologie",B783="C","📣 Communication &amp; Culture",B783="D","✈️ Déplacements &amp; Logist.",B783="F","✈️ Déplacements &amp; Logist.",B783="E","📋 Études, Conseils &amp; RH",B783="I","💻 Informatique &amp; Audio.",B783="M","🔬 Instruments scient.",B783="O","🔬 Instruments scient.",B783="P","🔬 Instruments scient.",B783="S","🔬 Instruments scient.",B783="T","🔬 Instruments scient.",B783="U","🔬 Instruments scient.",B783="V","🔬 Instruments scient.",B783="W","🔬 Instruments scient.",B783="K","🐁 Expérimentation",B783="Q","🐁 Expérimentation",B783="L","🏥 Santé &amp; Médical",TRUE,"❓ Inconnu"))</f>
        <v/>
      </c>
      <c r="U783" s="179"/>
    </row>
    <row r="784" spans="2:21" x14ac:dyDescent="0.35">
      <c r="B784" s="592" t="str">
        <f t="shared" si="33"/>
        <v/>
      </c>
      <c r="C784" s="593" t="str" cm="1">
        <f t="array" ref="C784">IF(B784="","",_xlfn.IFS(B784="A","📦 Appro. généraux",B784="H","🛡️ Hygiène &amp; Sécurité",B784="B","🏗️ Bâtiments &amp; Travaux",B784="J","🏗️ Bâtiments &amp; Travaux",B784="R","⚙️ Mécanique &amp; Atelier",B784="N","🧪 Chimie &amp; Biologie",B784="G","🧪 Chimie &amp; Biologie",B784="C","📣 Communication &amp; Culture",B784="D","✈️ Déplacements &amp; Logist.",B784="F","✈️ Déplacements &amp; Logist.",B784="E","📋 Études, Conseils &amp; RH",B784="I","💻 Informatique &amp; Audio.",B784="M","🔬 Instruments scient.",B784="O","🔬 Instruments scient.",B784="P","🔬 Instruments scient.",B784="S","🔬 Instruments scient.",B784="T","🔬 Instruments scient.",B784="U","🔬 Instruments scient.",B784="V","🔬 Instruments scient.",B784="W","🔬 Instruments scient.",B784="K","🐁 Expérimentation",B784="Q","🐁 Expérimentation",B784="L","🏥 Santé &amp; Médical",TRUE,"❓ Inconnu"))</f>
        <v/>
      </c>
      <c r="U784" s="179"/>
    </row>
    <row r="785" spans="2:21" x14ac:dyDescent="0.35">
      <c r="B785" s="592" t="str">
        <f t="shared" si="33"/>
        <v/>
      </c>
      <c r="C785" s="593" t="str" cm="1">
        <f t="array" ref="C785">IF(B785="","",_xlfn.IFS(B785="A","📦 Appro. généraux",B785="H","🛡️ Hygiène &amp; Sécurité",B785="B","🏗️ Bâtiments &amp; Travaux",B785="J","🏗️ Bâtiments &amp; Travaux",B785="R","⚙️ Mécanique &amp; Atelier",B785="N","🧪 Chimie &amp; Biologie",B785="G","🧪 Chimie &amp; Biologie",B785="C","📣 Communication &amp; Culture",B785="D","✈️ Déplacements &amp; Logist.",B785="F","✈️ Déplacements &amp; Logist.",B785="E","📋 Études, Conseils &amp; RH",B785="I","💻 Informatique &amp; Audio.",B785="M","🔬 Instruments scient.",B785="O","🔬 Instruments scient.",B785="P","🔬 Instruments scient.",B785="S","🔬 Instruments scient.",B785="T","🔬 Instruments scient.",B785="U","🔬 Instruments scient.",B785="V","🔬 Instruments scient.",B785="W","🔬 Instruments scient.",B785="K","🐁 Expérimentation",B785="Q","🐁 Expérimentation",B785="L","🏥 Santé &amp; Médical",TRUE,"❓ Inconnu"))</f>
        <v/>
      </c>
      <c r="U785" s="179"/>
    </row>
    <row r="786" spans="2:21" x14ac:dyDescent="0.35">
      <c r="B786" s="592" t="str">
        <f t="shared" si="33"/>
        <v/>
      </c>
      <c r="C786" s="593" t="str" cm="1">
        <f t="array" ref="C786">IF(B786="","",_xlfn.IFS(B786="A","📦 Appro. généraux",B786="H","🛡️ Hygiène &amp; Sécurité",B786="B","🏗️ Bâtiments &amp; Travaux",B786="J","🏗️ Bâtiments &amp; Travaux",B786="R","⚙️ Mécanique &amp; Atelier",B786="N","🧪 Chimie &amp; Biologie",B786="G","🧪 Chimie &amp; Biologie",B786="C","📣 Communication &amp; Culture",B786="D","✈️ Déplacements &amp; Logist.",B786="F","✈️ Déplacements &amp; Logist.",B786="E","📋 Études, Conseils &amp; RH",B786="I","💻 Informatique &amp; Audio.",B786="M","🔬 Instruments scient.",B786="O","🔬 Instruments scient.",B786="P","🔬 Instruments scient.",B786="S","🔬 Instruments scient.",B786="T","🔬 Instruments scient.",B786="U","🔬 Instruments scient.",B786="V","🔬 Instruments scient.",B786="W","🔬 Instruments scient.",B786="K","🐁 Expérimentation",B786="Q","🐁 Expérimentation",B786="L","🏥 Santé &amp; Médical",TRUE,"❓ Inconnu"))</f>
        <v/>
      </c>
      <c r="U786" s="179"/>
    </row>
    <row r="787" spans="2:21" x14ac:dyDescent="0.35">
      <c r="B787" s="592" t="str">
        <f t="shared" si="33"/>
        <v/>
      </c>
      <c r="C787" s="593" t="str" cm="1">
        <f t="array" ref="C787">IF(B787="","",_xlfn.IFS(B787="A","📦 Appro. généraux",B787="H","🛡️ Hygiène &amp; Sécurité",B787="B","🏗️ Bâtiments &amp; Travaux",B787="J","🏗️ Bâtiments &amp; Travaux",B787="R","⚙️ Mécanique &amp; Atelier",B787="N","🧪 Chimie &amp; Biologie",B787="G","🧪 Chimie &amp; Biologie",B787="C","📣 Communication &amp; Culture",B787="D","✈️ Déplacements &amp; Logist.",B787="F","✈️ Déplacements &amp; Logist.",B787="E","📋 Études, Conseils &amp; RH",B787="I","💻 Informatique &amp; Audio.",B787="M","🔬 Instruments scient.",B787="O","🔬 Instruments scient.",B787="P","🔬 Instruments scient.",B787="S","🔬 Instruments scient.",B787="T","🔬 Instruments scient.",B787="U","🔬 Instruments scient.",B787="V","🔬 Instruments scient.",B787="W","🔬 Instruments scient.",B787="K","🐁 Expérimentation",B787="Q","🐁 Expérimentation",B787="L","🏥 Santé &amp; Médical",TRUE,"❓ Inconnu"))</f>
        <v/>
      </c>
      <c r="U787" s="179"/>
    </row>
    <row r="788" spans="2:21" x14ac:dyDescent="0.35">
      <c r="B788" s="592" t="str">
        <f t="shared" si="33"/>
        <v/>
      </c>
      <c r="C788" s="593" t="str" cm="1">
        <f t="array" ref="C788">IF(B788="","",_xlfn.IFS(B788="A","📦 Appro. généraux",B788="H","🛡️ Hygiène &amp; Sécurité",B788="B","🏗️ Bâtiments &amp; Travaux",B788="J","🏗️ Bâtiments &amp; Travaux",B788="R","⚙️ Mécanique &amp; Atelier",B788="N","🧪 Chimie &amp; Biologie",B788="G","🧪 Chimie &amp; Biologie",B788="C","📣 Communication &amp; Culture",B788="D","✈️ Déplacements &amp; Logist.",B788="F","✈️ Déplacements &amp; Logist.",B788="E","📋 Études, Conseils &amp; RH",B788="I","💻 Informatique &amp; Audio.",B788="M","🔬 Instruments scient.",B788="O","🔬 Instruments scient.",B788="P","🔬 Instruments scient.",B788="S","🔬 Instruments scient.",B788="T","🔬 Instruments scient.",B788="U","🔬 Instruments scient.",B788="V","🔬 Instruments scient.",B788="W","🔬 Instruments scient.",B788="K","🐁 Expérimentation",B788="Q","🐁 Expérimentation",B788="L","🏥 Santé &amp; Médical",TRUE,"❓ Inconnu"))</f>
        <v/>
      </c>
      <c r="U788" s="179"/>
    </row>
    <row r="789" spans="2:21" x14ac:dyDescent="0.35">
      <c r="B789" s="592" t="str">
        <f t="shared" si="33"/>
        <v/>
      </c>
      <c r="C789" s="593" t="str" cm="1">
        <f t="array" ref="C789">IF(B789="","",_xlfn.IFS(B789="A","📦 Appro. généraux",B789="H","🛡️ Hygiène &amp; Sécurité",B789="B","🏗️ Bâtiments &amp; Travaux",B789="J","🏗️ Bâtiments &amp; Travaux",B789="R","⚙️ Mécanique &amp; Atelier",B789="N","🧪 Chimie &amp; Biologie",B789="G","🧪 Chimie &amp; Biologie",B789="C","📣 Communication &amp; Culture",B789="D","✈️ Déplacements &amp; Logist.",B789="F","✈️ Déplacements &amp; Logist.",B789="E","📋 Études, Conseils &amp; RH",B789="I","💻 Informatique &amp; Audio.",B789="M","🔬 Instruments scient.",B789="O","🔬 Instruments scient.",B789="P","🔬 Instruments scient.",B789="S","🔬 Instruments scient.",B789="T","🔬 Instruments scient.",B789="U","🔬 Instruments scient.",B789="V","🔬 Instruments scient.",B789="W","🔬 Instruments scient.",B789="K","🐁 Expérimentation",B789="Q","🐁 Expérimentation",B789="L","🏥 Santé &amp; Médical",TRUE,"❓ Inconnu"))</f>
        <v/>
      </c>
      <c r="U789" s="179"/>
    </row>
    <row r="790" spans="2:21" x14ac:dyDescent="0.35">
      <c r="B790" s="592" t="str">
        <f t="shared" si="33"/>
        <v/>
      </c>
      <c r="C790" s="593" t="str" cm="1">
        <f t="array" ref="C790">IF(B790="","",_xlfn.IFS(B790="A","📦 Appro. généraux",B790="H","🛡️ Hygiène &amp; Sécurité",B790="B","🏗️ Bâtiments &amp; Travaux",B790="J","🏗️ Bâtiments &amp; Travaux",B790="R","⚙️ Mécanique &amp; Atelier",B790="N","🧪 Chimie &amp; Biologie",B790="G","🧪 Chimie &amp; Biologie",B790="C","📣 Communication &amp; Culture",B790="D","✈️ Déplacements &amp; Logist.",B790="F","✈️ Déplacements &amp; Logist.",B790="E","📋 Études, Conseils &amp; RH",B790="I","💻 Informatique &amp; Audio.",B790="M","🔬 Instruments scient.",B790="O","🔬 Instruments scient.",B790="P","🔬 Instruments scient.",B790="S","🔬 Instruments scient.",B790="T","🔬 Instruments scient.",B790="U","🔬 Instruments scient.",B790="V","🔬 Instruments scient.",B790="W","🔬 Instruments scient.",B790="K","🐁 Expérimentation",B790="Q","🐁 Expérimentation",B790="L","🏥 Santé &amp; Médical",TRUE,"❓ Inconnu"))</f>
        <v/>
      </c>
      <c r="U790" s="179"/>
    </row>
    <row r="791" spans="2:21" x14ac:dyDescent="0.35">
      <c r="B791" s="592" t="str">
        <f t="shared" si="33"/>
        <v/>
      </c>
      <c r="C791" s="593" t="str" cm="1">
        <f t="array" ref="C791">IF(B791="","",_xlfn.IFS(B791="A","📦 Appro. généraux",B791="H","🛡️ Hygiène &amp; Sécurité",B791="B","🏗️ Bâtiments &amp; Travaux",B791="J","🏗️ Bâtiments &amp; Travaux",B791="R","⚙️ Mécanique &amp; Atelier",B791="N","🧪 Chimie &amp; Biologie",B791="G","🧪 Chimie &amp; Biologie",B791="C","📣 Communication &amp; Culture",B791="D","✈️ Déplacements &amp; Logist.",B791="F","✈️ Déplacements &amp; Logist.",B791="E","📋 Études, Conseils &amp; RH",B791="I","💻 Informatique &amp; Audio.",B791="M","🔬 Instruments scient.",B791="O","🔬 Instruments scient.",B791="P","🔬 Instruments scient.",B791="S","🔬 Instruments scient.",B791="T","🔬 Instruments scient.",B791="U","🔬 Instruments scient.",B791="V","🔬 Instruments scient.",B791="W","🔬 Instruments scient.",B791="K","🐁 Expérimentation",B791="Q","🐁 Expérimentation",B791="L","🏥 Santé &amp; Médical",TRUE,"❓ Inconnu"))</f>
        <v/>
      </c>
      <c r="U791" s="179"/>
    </row>
    <row r="792" spans="2:21" x14ac:dyDescent="0.35">
      <c r="B792" s="592" t="str">
        <f t="shared" si="33"/>
        <v/>
      </c>
      <c r="C792" s="593" t="str" cm="1">
        <f t="array" ref="C792">IF(B792="","",_xlfn.IFS(B792="A","📦 Appro. généraux",B792="H","🛡️ Hygiène &amp; Sécurité",B792="B","🏗️ Bâtiments &amp; Travaux",B792="J","🏗️ Bâtiments &amp; Travaux",B792="R","⚙️ Mécanique &amp; Atelier",B792="N","🧪 Chimie &amp; Biologie",B792="G","🧪 Chimie &amp; Biologie",B792="C","📣 Communication &amp; Culture",B792="D","✈️ Déplacements &amp; Logist.",B792="F","✈️ Déplacements &amp; Logist.",B792="E","📋 Études, Conseils &amp; RH",B792="I","💻 Informatique &amp; Audio.",B792="M","🔬 Instruments scient.",B792="O","🔬 Instruments scient.",B792="P","🔬 Instruments scient.",B792="S","🔬 Instruments scient.",B792="T","🔬 Instruments scient.",B792="U","🔬 Instruments scient.",B792="V","🔬 Instruments scient.",B792="W","🔬 Instruments scient.",B792="K","🐁 Expérimentation",B792="Q","🐁 Expérimentation",B792="L","🏥 Santé &amp; Médical",TRUE,"❓ Inconnu"))</f>
        <v/>
      </c>
      <c r="U792" s="179"/>
    </row>
    <row r="793" spans="2:21" x14ac:dyDescent="0.35">
      <c r="B793" s="592" t="str">
        <f t="shared" si="33"/>
        <v/>
      </c>
      <c r="C793" s="593" t="str" cm="1">
        <f t="array" ref="C793">IF(B793="","",_xlfn.IFS(B793="A","📦 Appro. généraux",B793="H","🛡️ Hygiène &amp; Sécurité",B793="B","🏗️ Bâtiments &amp; Travaux",B793="J","🏗️ Bâtiments &amp; Travaux",B793="R","⚙️ Mécanique &amp; Atelier",B793="N","🧪 Chimie &amp; Biologie",B793="G","🧪 Chimie &amp; Biologie",B793="C","📣 Communication &amp; Culture",B793="D","✈️ Déplacements &amp; Logist.",B793="F","✈️ Déplacements &amp; Logist.",B793="E","📋 Études, Conseils &amp; RH",B793="I","💻 Informatique &amp; Audio.",B793="M","🔬 Instruments scient.",B793="O","🔬 Instruments scient.",B793="P","🔬 Instruments scient.",B793="S","🔬 Instruments scient.",B793="T","🔬 Instruments scient.",B793="U","🔬 Instruments scient.",B793="V","🔬 Instruments scient.",B793="W","🔬 Instruments scient.",B793="K","🐁 Expérimentation",B793="Q","🐁 Expérimentation",B793="L","🏥 Santé &amp; Médical",TRUE,"❓ Inconnu"))</f>
        <v/>
      </c>
      <c r="U793" s="179"/>
    </row>
    <row r="794" spans="2:21" x14ac:dyDescent="0.35">
      <c r="B794" s="592" t="str">
        <f t="shared" si="33"/>
        <v/>
      </c>
      <c r="C794" s="593" t="str" cm="1">
        <f t="array" ref="C794">IF(B794="","",_xlfn.IFS(B794="A","📦 Appro. généraux",B794="H","🛡️ Hygiène &amp; Sécurité",B794="B","🏗️ Bâtiments &amp; Travaux",B794="J","🏗️ Bâtiments &amp; Travaux",B794="R","⚙️ Mécanique &amp; Atelier",B794="N","🧪 Chimie &amp; Biologie",B794="G","🧪 Chimie &amp; Biologie",B794="C","📣 Communication &amp; Culture",B794="D","✈️ Déplacements &amp; Logist.",B794="F","✈️ Déplacements &amp; Logist.",B794="E","📋 Études, Conseils &amp; RH",B794="I","💻 Informatique &amp; Audio.",B794="M","🔬 Instruments scient.",B794="O","🔬 Instruments scient.",B794="P","🔬 Instruments scient.",B794="S","🔬 Instruments scient.",B794="T","🔬 Instruments scient.",B794="U","🔬 Instruments scient.",B794="V","🔬 Instruments scient.",B794="W","🔬 Instruments scient.",B794="K","🐁 Expérimentation",B794="Q","🐁 Expérimentation",B794="L","🏥 Santé &amp; Médical",TRUE,"❓ Inconnu"))</f>
        <v/>
      </c>
      <c r="U794" s="179"/>
    </row>
    <row r="795" spans="2:21" x14ac:dyDescent="0.35">
      <c r="B795" s="592" t="str">
        <f t="shared" si="33"/>
        <v/>
      </c>
      <c r="C795" s="593" t="str" cm="1">
        <f t="array" ref="C795">IF(B795="","",_xlfn.IFS(B795="A","📦 Appro. généraux",B795="H","🛡️ Hygiène &amp; Sécurité",B795="B","🏗️ Bâtiments &amp; Travaux",B795="J","🏗️ Bâtiments &amp; Travaux",B795="R","⚙️ Mécanique &amp; Atelier",B795="N","🧪 Chimie &amp; Biologie",B795="G","🧪 Chimie &amp; Biologie",B795="C","📣 Communication &amp; Culture",B795="D","✈️ Déplacements &amp; Logist.",B795="F","✈️ Déplacements &amp; Logist.",B795="E","📋 Études, Conseils &amp; RH",B795="I","💻 Informatique &amp; Audio.",B795="M","🔬 Instruments scient.",B795="O","🔬 Instruments scient.",B795="P","🔬 Instruments scient.",B795="S","🔬 Instruments scient.",B795="T","🔬 Instruments scient.",B795="U","🔬 Instruments scient.",B795="V","🔬 Instruments scient.",B795="W","🔬 Instruments scient.",B795="K","🐁 Expérimentation",B795="Q","🐁 Expérimentation",B795="L","🏥 Santé &amp; Médical",TRUE,"❓ Inconnu"))</f>
        <v/>
      </c>
      <c r="U795" s="179"/>
    </row>
    <row r="796" spans="2:21" x14ac:dyDescent="0.35">
      <c r="B796" s="592" t="str">
        <f t="shared" si="33"/>
        <v/>
      </c>
      <c r="C796" s="593" t="str" cm="1">
        <f t="array" ref="C796">IF(B796="","",_xlfn.IFS(B796="A","📦 Appro. généraux",B796="H","🛡️ Hygiène &amp; Sécurité",B796="B","🏗️ Bâtiments &amp; Travaux",B796="J","🏗️ Bâtiments &amp; Travaux",B796="R","⚙️ Mécanique &amp; Atelier",B796="N","🧪 Chimie &amp; Biologie",B796="G","🧪 Chimie &amp; Biologie",B796="C","📣 Communication &amp; Culture",B796="D","✈️ Déplacements &amp; Logist.",B796="F","✈️ Déplacements &amp; Logist.",B796="E","📋 Études, Conseils &amp; RH",B796="I","💻 Informatique &amp; Audio.",B796="M","🔬 Instruments scient.",B796="O","🔬 Instruments scient.",B796="P","🔬 Instruments scient.",B796="S","🔬 Instruments scient.",B796="T","🔬 Instruments scient.",B796="U","🔬 Instruments scient.",B796="V","🔬 Instruments scient.",B796="W","🔬 Instruments scient.",B796="K","🐁 Expérimentation",B796="Q","🐁 Expérimentation",B796="L","🏥 Santé &amp; Médical",TRUE,"❓ Inconnu"))</f>
        <v/>
      </c>
      <c r="U796" s="179"/>
    </row>
    <row r="797" spans="2:21" x14ac:dyDescent="0.35">
      <c r="B797" s="592" t="str">
        <f t="shared" si="33"/>
        <v/>
      </c>
      <c r="C797" s="593" t="str" cm="1">
        <f t="array" ref="C797">IF(B797="","",_xlfn.IFS(B797="A","📦 Appro. généraux",B797="H","🛡️ Hygiène &amp; Sécurité",B797="B","🏗️ Bâtiments &amp; Travaux",B797="J","🏗️ Bâtiments &amp; Travaux",B797="R","⚙️ Mécanique &amp; Atelier",B797="N","🧪 Chimie &amp; Biologie",B797="G","🧪 Chimie &amp; Biologie",B797="C","📣 Communication &amp; Culture",B797="D","✈️ Déplacements &amp; Logist.",B797="F","✈️ Déplacements &amp; Logist.",B797="E","📋 Études, Conseils &amp; RH",B797="I","💻 Informatique &amp; Audio.",B797="M","🔬 Instruments scient.",B797="O","🔬 Instruments scient.",B797="P","🔬 Instruments scient.",B797="S","🔬 Instruments scient.",B797="T","🔬 Instruments scient.",B797="U","🔬 Instruments scient.",B797="V","🔬 Instruments scient.",B797="W","🔬 Instruments scient.",B797="K","🐁 Expérimentation",B797="Q","🐁 Expérimentation",B797="L","🏥 Santé &amp; Médical",TRUE,"❓ Inconnu"))</f>
        <v/>
      </c>
      <c r="U797" s="179"/>
    </row>
    <row r="798" spans="2:21" x14ac:dyDescent="0.35">
      <c r="B798" s="592" t="str">
        <f t="shared" si="33"/>
        <v/>
      </c>
      <c r="C798" s="593" t="str" cm="1">
        <f t="array" ref="C798">IF(B798="","",_xlfn.IFS(B798="A","📦 Appro. généraux",B798="H","🛡️ Hygiène &amp; Sécurité",B798="B","🏗️ Bâtiments &amp; Travaux",B798="J","🏗️ Bâtiments &amp; Travaux",B798="R","⚙️ Mécanique &amp; Atelier",B798="N","🧪 Chimie &amp; Biologie",B798="G","🧪 Chimie &amp; Biologie",B798="C","📣 Communication &amp; Culture",B798="D","✈️ Déplacements &amp; Logist.",B798="F","✈️ Déplacements &amp; Logist.",B798="E","📋 Études, Conseils &amp; RH",B798="I","💻 Informatique &amp; Audio.",B798="M","🔬 Instruments scient.",B798="O","🔬 Instruments scient.",B798="P","🔬 Instruments scient.",B798="S","🔬 Instruments scient.",B798="T","🔬 Instruments scient.",B798="U","🔬 Instruments scient.",B798="V","🔬 Instruments scient.",B798="W","🔬 Instruments scient.",B798="K","🐁 Expérimentation",B798="Q","🐁 Expérimentation",B798="L","🏥 Santé &amp; Médical",TRUE,"❓ Inconnu"))</f>
        <v/>
      </c>
      <c r="U798" s="179"/>
    </row>
    <row r="799" spans="2:21" x14ac:dyDescent="0.35">
      <c r="B799" s="592" t="str">
        <f t="shared" si="33"/>
        <v/>
      </c>
      <c r="C799" s="593" t="str" cm="1">
        <f t="array" ref="C799">IF(B799="","",_xlfn.IFS(B799="A","📦 Appro. généraux",B799="H","🛡️ Hygiène &amp; Sécurité",B799="B","🏗️ Bâtiments &amp; Travaux",B799="J","🏗️ Bâtiments &amp; Travaux",B799="R","⚙️ Mécanique &amp; Atelier",B799="N","🧪 Chimie &amp; Biologie",B799="G","🧪 Chimie &amp; Biologie",B799="C","📣 Communication &amp; Culture",B799="D","✈️ Déplacements &amp; Logist.",B799="F","✈️ Déplacements &amp; Logist.",B799="E","📋 Études, Conseils &amp; RH",B799="I","💻 Informatique &amp; Audio.",B799="M","🔬 Instruments scient.",B799="O","🔬 Instruments scient.",B799="P","🔬 Instruments scient.",B799="S","🔬 Instruments scient.",B799="T","🔬 Instruments scient.",B799="U","🔬 Instruments scient.",B799="V","🔬 Instruments scient.",B799="W","🔬 Instruments scient.",B799="K","🐁 Expérimentation",B799="Q","🐁 Expérimentation",B799="L","🏥 Santé &amp; Médical",TRUE,"❓ Inconnu"))</f>
        <v/>
      </c>
      <c r="U799" s="179"/>
    </row>
    <row r="800" spans="2:21" x14ac:dyDescent="0.35">
      <c r="B800" s="592" t="str">
        <f t="shared" si="33"/>
        <v/>
      </c>
      <c r="C800" s="593" t="str" cm="1">
        <f t="array" ref="C800">IF(B800="","",_xlfn.IFS(B800="A","📦 Appro. généraux",B800="H","🛡️ Hygiène &amp; Sécurité",B800="B","🏗️ Bâtiments &amp; Travaux",B800="J","🏗️ Bâtiments &amp; Travaux",B800="R","⚙️ Mécanique &amp; Atelier",B800="N","🧪 Chimie &amp; Biologie",B800="G","🧪 Chimie &amp; Biologie",B800="C","📣 Communication &amp; Culture",B800="D","✈️ Déplacements &amp; Logist.",B800="F","✈️ Déplacements &amp; Logist.",B800="E","📋 Études, Conseils &amp; RH",B800="I","💻 Informatique &amp; Audio.",B800="M","🔬 Instruments scient.",B800="O","🔬 Instruments scient.",B800="P","🔬 Instruments scient.",B800="S","🔬 Instruments scient.",B800="T","🔬 Instruments scient.",B800="U","🔬 Instruments scient.",B800="V","🔬 Instruments scient.",B800="W","🔬 Instruments scient.",B800="K","🐁 Expérimentation",B800="Q","🐁 Expérimentation",B800="L","🏥 Santé &amp; Médical",TRUE,"❓ Inconnu"))</f>
        <v/>
      </c>
      <c r="U800" s="179"/>
    </row>
    <row r="801" spans="2:21" x14ac:dyDescent="0.35">
      <c r="B801" s="592" t="str">
        <f t="shared" si="33"/>
        <v/>
      </c>
      <c r="C801" s="593" t="str" cm="1">
        <f t="array" ref="C801">IF(B801="","",_xlfn.IFS(B801="A","📦 Appro. généraux",B801="H","🛡️ Hygiène &amp; Sécurité",B801="B","🏗️ Bâtiments &amp; Travaux",B801="J","🏗️ Bâtiments &amp; Travaux",B801="R","⚙️ Mécanique &amp; Atelier",B801="N","🧪 Chimie &amp; Biologie",B801="G","🧪 Chimie &amp; Biologie",B801="C","📣 Communication &amp; Culture",B801="D","✈️ Déplacements &amp; Logist.",B801="F","✈️ Déplacements &amp; Logist.",B801="E","📋 Études, Conseils &amp; RH",B801="I","💻 Informatique &amp; Audio.",B801="M","🔬 Instruments scient.",B801="O","🔬 Instruments scient.",B801="P","🔬 Instruments scient.",B801="S","🔬 Instruments scient.",B801="T","🔬 Instruments scient.",B801="U","🔬 Instruments scient.",B801="V","🔬 Instruments scient.",B801="W","🔬 Instruments scient.",B801="K","🐁 Expérimentation",B801="Q","🐁 Expérimentation",B801="L","🏥 Santé &amp; Médical",TRUE,"❓ Inconnu"))</f>
        <v/>
      </c>
      <c r="U801" s="179"/>
    </row>
    <row r="802" spans="2:21" x14ac:dyDescent="0.35">
      <c r="B802" s="592" t="str">
        <f t="shared" si="33"/>
        <v/>
      </c>
      <c r="C802" s="593" t="str" cm="1">
        <f t="array" ref="C802">IF(B802="","",_xlfn.IFS(B802="A","📦 Appro. généraux",B802="H","🛡️ Hygiène &amp; Sécurité",B802="B","🏗️ Bâtiments &amp; Travaux",B802="J","🏗️ Bâtiments &amp; Travaux",B802="R","⚙️ Mécanique &amp; Atelier",B802="N","🧪 Chimie &amp; Biologie",B802="G","🧪 Chimie &amp; Biologie",B802="C","📣 Communication &amp; Culture",B802="D","✈️ Déplacements &amp; Logist.",B802="F","✈️ Déplacements &amp; Logist.",B802="E","📋 Études, Conseils &amp; RH",B802="I","💻 Informatique &amp; Audio.",B802="M","🔬 Instruments scient.",B802="O","🔬 Instruments scient.",B802="P","🔬 Instruments scient.",B802="S","🔬 Instruments scient.",B802="T","🔬 Instruments scient.",B802="U","🔬 Instruments scient.",B802="V","🔬 Instruments scient.",B802="W","🔬 Instruments scient.",B802="K","🐁 Expérimentation",B802="Q","🐁 Expérimentation",B802="L","🏥 Santé &amp; Médical",TRUE,"❓ Inconnu"))</f>
        <v/>
      </c>
      <c r="U802" s="179"/>
    </row>
    <row r="803" spans="2:21" x14ac:dyDescent="0.35">
      <c r="B803" s="592" t="str">
        <f t="shared" si="33"/>
        <v/>
      </c>
      <c r="C803" s="593" t="str" cm="1">
        <f t="array" ref="C803">IF(B803="","",_xlfn.IFS(B803="A","📦 Appro. généraux",B803="H","🛡️ Hygiène &amp; Sécurité",B803="B","🏗️ Bâtiments &amp; Travaux",B803="J","🏗️ Bâtiments &amp; Travaux",B803="R","⚙️ Mécanique &amp; Atelier",B803="N","🧪 Chimie &amp; Biologie",B803="G","🧪 Chimie &amp; Biologie",B803="C","📣 Communication &amp; Culture",B803="D","✈️ Déplacements &amp; Logist.",B803="F","✈️ Déplacements &amp; Logist.",B803="E","📋 Études, Conseils &amp; RH",B803="I","💻 Informatique &amp; Audio.",B803="M","🔬 Instruments scient.",B803="O","🔬 Instruments scient.",B803="P","🔬 Instruments scient.",B803="S","🔬 Instruments scient.",B803="T","🔬 Instruments scient.",B803="U","🔬 Instruments scient.",B803="V","🔬 Instruments scient.",B803="W","🔬 Instruments scient.",B803="K","🐁 Expérimentation",B803="Q","🐁 Expérimentation",B803="L","🏥 Santé &amp; Médical",TRUE,"❓ Inconnu"))</f>
        <v/>
      </c>
      <c r="U803" s="179"/>
    </row>
    <row r="804" spans="2:21" x14ac:dyDescent="0.35">
      <c r="B804" s="592" t="str">
        <f t="shared" si="33"/>
        <v/>
      </c>
      <c r="C804" s="593" t="str" cm="1">
        <f t="array" ref="C804">IF(B804="","",_xlfn.IFS(B804="A","📦 Appro. généraux",B804="H","🛡️ Hygiène &amp; Sécurité",B804="B","🏗️ Bâtiments &amp; Travaux",B804="J","🏗️ Bâtiments &amp; Travaux",B804="R","⚙️ Mécanique &amp; Atelier",B804="N","🧪 Chimie &amp; Biologie",B804="G","🧪 Chimie &amp; Biologie",B804="C","📣 Communication &amp; Culture",B804="D","✈️ Déplacements &amp; Logist.",B804="F","✈️ Déplacements &amp; Logist.",B804="E","📋 Études, Conseils &amp; RH",B804="I","💻 Informatique &amp; Audio.",B804="M","🔬 Instruments scient.",B804="O","🔬 Instruments scient.",B804="P","🔬 Instruments scient.",B804="S","🔬 Instruments scient.",B804="T","🔬 Instruments scient.",B804="U","🔬 Instruments scient.",B804="V","🔬 Instruments scient.",B804="W","🔬 Instruments scient.",B804="K","🐁 Expérimentation",B804="Q","🐁 Expérimentation",B804="L","🏥 Santé &amp; Médical",TRUE,"❓ Inconnu"))</f>
        <v/>
      </c>
      <c r="U804" s="179"/>
    </row>
    <row r="805" spans="2:21" x14ac:dyDescent="0.35">
      <c r="B805" s="592" t="str">
        <f t="shared" si="33"/>
        <v/>
      </c>
      <c r="C805" s="593" t="str" cm="1">
        <f t="array" ref="C805">IF(B805="","",_xlfn.IFS(B805="A","📦 Appro. généraux",B805="H","🛡️ Hygiène &amp; Sécurité",B805="B","🏗️ Bâtiments &amp; Travaux",B805="J","🏗️ Bâtiments &amp; Travaux",B805="R","⚙️ Mécanique &amp; Atelier",B805="N","🧪 Chimie &amp; Biologie",B805="G","🧪 Chimie &amp; Biologie",B805="C","📣 Communication &amp; Culture",B805="D","✈️ Déplacements &amp; Logist.",B805="F","✈️ Déplacements &amp; Logist.",B805="E","📋 Études, Conseils &amp; RH",B805="I","💻 Informatique &amp; Audio.",B805="M","🔬 Instruments scient.",B805="O","🔬 Instruments scient.",B805="P","🔬 Instruments scient.",B805="S","🔬 Instruments scient.",B805="T","🔬 Instruments scient.",B805="U","🔬 Instruments scient.",B805="V","🔬 Instruments scient.",B805="W","🔬 Instruments scient.",B805="K","🐁 Expérimentation",B805="Q","🐁 Expérimentation",B805="L","🏥 Santé &amp; Médical",TRUE,"❓ Inconnu"))</f>
        <v/>
      </c>
      <c r="U805" s="179"/>
    </row>
    <row r="806" spans="2:21" x14ac:dyDescent="0.35">
      <c r="B806" s="592" t="str">
        <f t="shared" si="33"/>
        <v/>
      </c>
      <c r="C806" s="593" t="str" cm="1">
        <f t="array" ref="C806">IF(B806="","",_xlfn.IFS(B806="A","📦 Appro. généraux",B806="H","🛡️ Hygiène &amp; Sécurité",B806="B","🏗️ Bâtiments &amp; Travaux",B806="J","🏗️ Bâtiments &amp; Travaux",B806="R","⚙️ Mécanique &amp; Atelier",B806="N","🧪 Chimie &amp; Biologie",B806="G","🧪 Chimie &amp; Biologie",B806="C","📣 Communication &amp; Culture",B806="D","✈️ Déplacements &amp; Logist.",B806="F","✈️ Déplacements &amp; Logist.",B806="E","📋 Études, Conseils &amp; RH",B806="I","💻 Informatique &amp; Audio.",B806="M","🔬 Instruments scient.",B806="O","🔬 Instruments scient.",B806="P","🔬 Instruments scient.",B806="S","🔬 Instruments scient.",B806="T","🔬 Instruments scient.",B806="U","🔬 Instruments scient.",B806="V","🔬 Instruments scient.",B806="W","🔬 Instruments scient.",B806="K","🐁 Expérimentation",B806="Q","🐁 Expérimentation",B806="L","🏥 Santé &amp; Médical",TRUE,"❓ Inconnu"))</f>
        <v/>
      </c>
      <c r="U806" s="179"/>
    </row>
    <row r="807" spans="2:21" x14ac:dyDescent="0.35">
      <c r="B807" s="592" t="str">
        <f t="shared" si="33"/>
        <v/>
      </c>
      <c r="C807" s="593" t="str" cm="1">
        <f t="array" ref="C807">IF(B807="","",_xlfn.IFS(B807="A","📦 Appro. généraux",B807="H","🛡️ Hygiène &amp; Sécurité",B807="B","🏗️ Bâtiments &amp; Travaux",B807="J","🏗️ Bâtiments &amp; Travaux",B807="R","⚙️ Mécanique &amp; Atelier",B807="N","🧪 Chimie &amp; Biologie",B807="G","🧪 Chimie &amp; Biologie",B807="C","📣 Communication &amp; Culture",B807="D","✈️ Déplacements &amp; Logist.",B807="F","✈️ Déplacements &amp; Logist.",B807="E","📋 Études, Conseils &amp; RH",B807="I","💻 Informatique &amp; Audio.",B807="M","🔬 Instruments scient.",B807="O","🔬 Instruments scient.",B807="P","🔬 Instruments scient.",B807="S","🔬 Instruments scient.",B807="T","🔬 Instruments scient.",B807="U","🔬 Instruments scient.",B807="V","🔬 Instruments scient.",B807="W","🔬 Instruments scient.",B807="K","🐁 Expérimentation",B807="Q","🐁 Expérimentation",B807="L","🏥 Santé &amp; Médical",TRUE,"❓ Inconnu"))</f>
        <v/>
      </c>
      <c r="U807" s="179"/>
    </row>
    <row r="808" spans="2:21" x14ac:dyDescent="0.35">
      <c r="B808" s="592" t="str">
        <f t="shared" si="33"/>
        <v/>
      </c>
      <c r="C808" s="593" t="str" cm="1">
        <f t="array" ref="C808">IF(B808="","",_xlfn.IFS(B808="A","📦 Appro. généraux",B808="H","🛡️ Hygiène &amp; Sécurité",B808="B","🏗️ Bâtiments &amp; Travaux",B808="J","🏗️ Bâtiments &amp; Travaux",B808="R","⚙️ Mécanique &amp; Atelier",B808="N","🧪 Chimie &amp; Biologie",B808="G","🧪 Chimie &amp; Biologie",B808="C","📣 Communication &amp; Culture",B808="D","✈️ Déplacements &amp; Logist.",B808="F","✈️ Déplacements &amp; Logist.",B808="E","📋 Études, Conseils &amp; RH",B808="I","💻 Informatique &amp; Audio.",B808="M","🔬 Instruments scient.",B808="O","🔬 Instruments scient.",B808="P","🔬 Instruments scient.",B808="S","🔬 Instruments scient.",B808="T","🔬 Instruments scient.",B808="U","🔬 Instruments scient.",B808="V","🔬 Instruments scient.",B808="W","🔬 Instruments scient.",B808="K","🐁 Expérimentation",B808="Q","🐁 Expérimentation",B808="L","🏥 Santé &amp; Médical",TRUE,"❓ Inconnu"))</f>
        <v/>
      </c>
      <c r="U808" s="179"/>
    </row>
    <row r="809" spans="2:21" x14ac:dyDescent="0.35">
      <c r="B809" s="592" t="str">
        <f t="shared" si="33"/>
        <v/>
      </c>
      <c r="C809" s="593" t="str" cm="1">
        <f t="array" ref="C809">IF(B809="","",_xlfn.IFS(B809="A","📦 Appro. généraux",B809="H","🛡️ Hygiène &amp; Sécurité",B809="B","🏗️ Bâtiments &amp; Travaux",B809="J","🏗️ Bâtiments &amp; Travaux",B809="R","⚙️ Mécanique &amp; Atelier",B809="N","🧪 Chimie &amp; Biologie",B809="G","🧪 Chimie &amp; Biologie",B809="C","📣 Communication &amp; Culture",B809="D","✈️ Déplacements &amp; Logist.",B809="F","✈️ Déplacements &amp; Logist.",B809="E","📋 Études, Conseils &amp; RH",B809="I","💻 Informatique &amp; Audio.",B809="M","🔬 Instruments scient.",B809="O","🔬 Instruments scient.",B809="P","🔬 Instruments scient.",B809="S","🔬 Instruments scient.",B809="T","🔬 Instruments scient.",B809="U","🔬 Instruments scient.",B809="V","🔬 Instruments scient.",B809="W","🔬 Instruments scient.",B809="K","🐁 Expérimentation",B809="Q","🐁 Expérimentation",B809="L","🏥 Santé &amp; Médical",TRUE,"❓ Inconnu"))</f>
        <v/>
      </c>
      <c r="U809" s="179"/>
    </row>
    <row r="810" spans="2:21" x14ac:dyDescent="0.35">
      <c r="B810" s="592" t="str">
        <f t="shared" si="33"/>
        <v/>
      </c>
      <c r="C810" s="593" t="str" cm="1">
        <f t="array" ref="C810">IF(B810="","",_xlfn.IFS(B810="A","📦 Appro. généraux",B810="H","🛡️ Hygiène &amp; Sécurité",B810="B","🏗️ Bâtiments &amp; Travaux",B810="J","🏗️ Bâtiments &amp; Travaux",B810="R","⚙️ Mécanique &amp; Atelier",B810="N","🧪 Chimie &amp; Biologie",B810="G","🧪 Chimie &amp; Biologie",B810="C","📣 Communication &amp; Culture",B810="D","✈️ Déplacements &amp; Logist.",B810="F","✈️ Déplacements &amp; Logist.",B810="E","📋 Études, Conseils &amp; RH",B810="I","💻 Informatique &amp; Audio.",B810="M","🔬 Instruments scient.",B810="O","🔬 Instruments scient.",B810="P","🔬 Instruments scient.",B810="S","🔬 Instruments scient.",B810="T","🔬 Instruments scient.",B810="U","🔬 Instruments scient.",B810="V","🔬 Instruments scient.",B810="W","🔬 Instruments scient.",B810="K","🐁 Expérimentation",B810="Q","🐁 Expérimentation",B810="L","🏥 Santé &amp; Médical",TRUE,"❓ Inconnu"))</f>
        <v/>
      </c>
      <c r="U810" s="179"/>
    </row>
    <row r="811" spans="2:21" x14ac:dyDescent="0.35">
      <c r="B811" s="592" t="str">
        <f t="shared" si="33"/>
        <v/>
      </c>
      <c r="C811" s="593" t="str" cm="1">
        <f t="array" ref="C811">IF(B811="","",_xlfn.IFS(B811="A","📦 Appro. généraux",B811="H","🛡️ Hygiène &amp; Sécurité",B811="B","🏗️ Bâtiments &amp; Travaux",B811="J","🏗️ Bâtiments &amp; Travaux",B811="R","⚙️ Mécanique &amp; Atelier",B811="N","🧪 Chimie &amp; Biologie",B811="G","🧪 Chimie &amp; Biologie",B811="C","📣 Communication &amp; Culture",B811="D","✈️ Déplacements &amp; Logist.",B811="F","✈️ Déplacements &amp; Logist.",B811="E","📋 Études, Conseils &amp; RH",B811="I","💻 Informatique &amp; Audio.",B811="M","🔬 Instruments scient.",B811="O","🔬 Instruments scient.",B811="P","🔬 Instruments scient.",B811="S","🔬 Instruments scient.",B811="T","🔬 Instruments scient.",B811="U","🔬 Instruments scient.",B811="V","🔬 Instruments scient.",B811="W","🔬 Instruments scient.",B811="K","🐁 Expérimentation",B811="Q","🐁 Expérimentation",B811="L","🏥 Santé &amp; Médical",TRUE,"❓ Inconnu"))</f>
        <v/>
      </c>
      <c r="U811" s="179"/>
    </row>
    <row r="812" spans="2:21" x14ac:dyDescent="0.35">
      <c r="B812" s="592" t="str">
        <f t="shared" si="33"/>
        <v/>
      </c>
      <c r="C812" s="593" t="str" cm="1">
        <f t="array" ref="C812">IF(B812="","",_xlfn.IFS(B812="A","📦 Appro. généraux",B812="H","🛡️ Hygiène &amp; Sécurité",B812="B","🏗️ Bâtiments &amp; Travaux",B812="J","🏗️ Bâtiments &amp; Travaux",B812="R","⚙️ Mécanique &amp; Atelier",B812="N","🧪 Chimie &amp; Biologie",B812="G","🧪 Chimie &amp; Biologie",B812="C","📣 Communication &amp; Culture",B812="D","✈️ Déplacements &amp; Logist.",B812="F","✈️ Déplacements &amp; Logist.",B812="E","📋 Études, Conseils &amp; RH",B812="I","💻 Informatique &amp; Audio.",B812="M","🔬 Instruments scient.",B812="O","🔬 Instruments scient.",B812="P","🔬 Instruments scient.",B812="S","🔬 Instruments scient.",B812="T","🔬 Instruments scient.",B812="U","🔬 Instruments scient.",B812="V","🔬 Instruments scient.",B812="W","🔬 Instruments scient.",B812="K","🐁 Expérimentation",B812="Q","🐁 Expérimentation",B812="L","🏥 Santé &amp; Médical",TRUE,"❓ Inconnu"))</f>
        <v/>
      </c>
      <c r="U812" s="179"/>
    </row>
    <row r="813" spans="2:21" x14ac:dyDescent="0.35">
      <c r="B813" s="592" t="str">
        <f t="shared" si="33"/>
        <v/>
      </c>
      <c r="C813" s="593" t="str" cm="1">
        <f t="array" ref="C813">IF(B813="","",_xlfn.IFS(B813="A","📦 Appro. généraux",B813="H","🛡️ Hygiène &amp; Sécurité",B813="B","🏗️ Bâtiments &amp; Travaux",B813="J","🏗️ Bâtiments &amp; Travaux",B813="R","⚙️ Mécanique &amp; Atelier",B813="N","🧪 Chimie &amp; Biologie",B813="G","🧪 Chimie &amp; Biologie",B813="C","📣 Communication &amp; Culture",B813="D","✈️ Déplacements &amp; Logist.",B813="F","✈️ Déplacements &amp; Logist.",B813="E","📋 Études, Conseils &amp; RH",B813="I","💻 Informatique &amp; Audio.",B813="M","🔬 Instruments scient.",B813="O","🔬 Instruments scient.",B813="P","🔬 Instruments scient.",B813="S","🔬 Instruments scient.",B813="T","🔬 Instruments scient.",B813="U","🔬 Instruments scient.",B813="V","🔬 Instruments scient.",B813="W","🔬 Instruments scient.",B813="K","🐁 Expérimentation",B813="Q","🐁 Expérimentation",B813="L","🏥 Santé &amp; Médical",TRUE,"❓ Inconnu"))</f>
        <v/>
      </c>
      <c r="U813" s="179"/>
    </row>
    <row r="814" spans="2:21" x14ac:dyDescent="0.35">
      <c r="B814" s="592" t="str">
        <f t="shared" si="33"/>
        <v/>
      </c>
      <c r="C814" s="593" t="str" cm="1">
        <f t="array" ref="C814">IF(B814="","",_xlfn.IFS(B814="A","📦 Appro. généraux",B814="H","🛡️ Hygiène &amp; Sécurité",B814="B","🏗️ Bâtiments &amp; Travaux",B814="J","🏗️ Bâtiments &amp; Travaux",B814="R","⚙️ Mécanique &amp; Atelier",B814="N","🧪 Chimie &amp; Biologie",B814="G","🧪 Chimie &amp; Biologie",B814="C","📣 Communication &amp; Culture",B814="D","✈️ Déplacements &amp; Logist.",B814="F","✈️ Déplacements &amp; Logist.",B814="E","📋 Études, Conseils &amp; RH",B814="I","💻 Informatique &amp; Audio.",B814="M","🔬 Instruments scient.",B814="O","🔬 Instruments scient.",B814="P","🔬 Instruments scient.",B814="S","🔬 Instruments scient.",B814="T","🔬 Instruments scient.",B814="U","🔬 Instruments scient.",B814="V","🔬 Instruments scient.",B814="W","🔬 Instruments scient.",B814="K","🐁 Expérimentation",B814="Q","🐁 Expérimentation",B814="L","🏥 Santé &amp; Médical",TRUE,"❓ Inconnu"))</f>
        <v/>
      </c>
      <c r="U814" s="179"/>
    </row>
    <row r="815" spans="2:21" x14ac:dyDescent="0.35">
      <c r="B815" s="592" t="str">
        <f t="shared" si="33"/>
        <v/>
      </c>
      <c r="C815" s="593" t="str" cm="1">
        <f t="array" ref="C815">IF(B815="","",_xlfn.IFS(B815="A","📦 Appro. généraux",B815="H","🛡️ Hygiène &amp; Sécurité",B815="B","🏗️ Bâtiments &amp; Travaux",B815="J","🏗️ Bâtiments &amp; Travaux",B815="R","⚙️ Mécanique &amp; Atelier",B815="N","🧪 Chimie &amp; Biologie",B815="G","🧪 Chimie &amp; Biologie",B815="C","📣 Communication &amp; Culture",B815="D","✈️ Déplacements &amp; Logist.",B815="F","✈️ Déplacements &amp; Logist.",B815="E","📋 Études, Conseils &amp; RH",B815="I","💻 Informatique &amp; Audio.",B815="M","🔬 Instruments scient.",B815="O","🔬 Instruments scient.",B815="P","🔬 Instruments scient.",B815="S","🔬 Instruments scient.",B815="T","🔬 Instruments scient.",B815="U","🔬 Instruments scient.",B815="V","🔬 Instruments scient.",B815="W","🔬 Instruments scient.",B815="K","🐁 Expérimentation",B815="Q","🐁 Expérimentation",B815="L","🏥 Santé &amp; Médical",TRUE,"❓ Inconnu"))</f>
        <v/>
      </c>
      <c r="U815" s="179"/>
    </row>
    <row r="816" spans="2:21" x14ac:dyDescent="0.35">
      <c r="B816" s="592" t="str">
        <f t="shared" si="33"/>
        <v/>
      </c>
      <c r="C816" s="593" t="str" cm="1">
        <f t="array" ref="C816">IF(B816="","",_xlfn.IFS(B816="A","📦 Appro. généraux",B816="H","🛡️ Hygiène &amp; Sécurité",B816="B","🏗️ Bâtiments &amp; Travaux",B816="J","🏗️ Bâtiments &amp; Travaux",B816="R","⚙️ Mécanique &amp; Atelier",B816="N","🧪 Chimie &amp; Biologie",B816="G","🧪 Chimie &amp; Biologie",B816="C","📣 Communication &amp; Culture",B816="D","✈️ Déplacements &amp; Logist.",B816="F","✈️ Déplacements &amp; Logist.",B816="E","📋 Études, Conseils &amp; RH",B816="I","💻 Informatique &amp; Audio.",B816="M","🔬 Instruments scient.",B816="O","🔬 Instruments scient.",B816="P","🔬 Instruments scient.",B816="S","🔬 Instruments scient.",B816="T","🔬 Instruments scient.",B816="U","🔬 Instruments scient.",B816="V","🔬 Instruments scient.",B816="W","🔬 Instruments scient.",B816="K","🐁 Expérimentation",B816="Q","🐁 Expérimentation",B816="L","🏥 Santé &amp; Médical",TRUE,"❓ Inconnu"))</f>
        <v/>
      </c>
      <c r="U816" s="179"/>
    </row>
    <row r="817" spans="2:21" x14ac:dyDescent="0.35">
      <c r="B817" s="592" t="str">
        <f t="shared" si="33"/>
        <v/>
      </c>
      <c r="C817" s="593" t="str" cm="1">
        <f t="array" ref="C817">IF(B817="","",_xlfn.IFS(B817="A","📦 Appro. généraux",B817="H","🛡️ Hygiène &amp; Sécurité",B817="B","🏗️ Bâtiments &amp; Travaux",B817="J","🏗️ Bâtiments &amp; Travaux",B817="R","⚙️ Mécanique &amp; Atelier",B817="N","🧪 Chimie &amp; Biologie",B817="G","🧪 Chimie &amp; Biologie",B817="C","📣 Communication &amp; Culture",B817="D","✈️ Déplacements &amp; Logist.",B817="F","✈️ Déplacements &amp; Logist.",B817="E","📋 Études, Conseils &amp; RH",B817="I","💻 Informatique &amp; Audio.",B817="M","🔬 Instruments scient.",B817="O","🔬 Instruments scient.",B817="P","🔬 Instruments scient.",B817="S","🔬 Instruments scient.",B817="T","🔬 Instruments scient.",B817="U","🔬 Instruments scient.",B817="V","🔬 Instruments scient.",B817="W","🔬 Instruments scient.",B817="K","🐁 Expérimentation",B817="Q","🐁 Expérimentation",B817="L","🏥 Santé &amp; Médical",TRUE,"❓ Inconnu"))</f>
        <v/>
      </c>
      <c r="U817" s="179"/>
    </row>
    <row r="818" spans="2:21" x14ac:dyDescent="0.35">
      <c r="B818" s="592" t="str">
        <f t="shared" si="33"/>
        <v/>
      </c>
      <c r="C818" s="593" t="str" cm="1">
        <f t="array" ref="C818">IF(B818="","",_xlfn.IFS(B818="A","📦 Appro. généraux",B818="H","🛡️ Hygiène &amp; Sécurité",B818="B","🏗️ Bâtiments &amp; Travaux",B818="J","🏗️ Bâtiments &amp; Travaux",B818="R","⚙️ Mécanique &amp; Atelier",B818="N","🧪 Chimie &amp; Biologie",B818="G","🧪 Chimie &amp; Biologie",B818="C","📣 Communication &amp; Culture",B818="D","✈️ Déplacements &amp; Logist.",B818="F","✈️ Déplacements &amp; Logist.",B818="E","📋 Études, Conseils &amp; RH",B818="I","💻 Informatique &amp; Audio.",B818="M","🔬 Instruments scient.",B818="O","🔬 Instruments scient.",B818="P","🔬 Instruments scient.",B818="S","🔬 Instruments scient.",B818="T","🔬 Instruments scient.",B818="U","🔬 Instruments scient.",B818="V","🔬 Instruments scient.",B818="W","🔬 Instruments scient.",B818="K","🐁 Expérimentation",B818="Q","🐁 Expérimentation",B818="L","🏥 Santé &amp; Médical",TRUE,"❓ Inconnu"))</f>
        <v/>
      </c>
      <c r="U818" s="179"/>
    </row>
    <row r="819" spans="2:21" x14ac:dyDescent="0.35">
      <c r="B819" s="592" t="str">
        <f t="shared" si="33"/>
        <v/>
      </c>
      <c r="C819" s="593" t="str" cm="1">
        <f t="array" ref="C819">IF(B819="","",_xlfn.IFS(B819="A","📦 Appro. généraux",B819="H","🛡️ Hygiène &amp; Sécurité",B819="B","🏗️ Bâtiments &amp; Travaux",B819="J","🏗️ Bâtiments &amp; Travaux",B819="R","⚙️ Mécanique &amp; Atelier",B819="N","🧪 Chimie &amp; Biologie",B819="G","🧪 Chimie &amp; Biologie",B819="C","📣 Communication &amp; Culture",B819="D","✈️ Déplacements &amp; Logist.",B819="F","✈️ Déplacements &amp; Logist.",B819="E","📋 Études, Conseils &amp; RH",B819="I","💻 Informatique &amp; Audio.",B819="M","🔬 Instruments scient.",B819="O","🔬 Instruments scient.",B819="P","🔬 Instruments scient.",B819="S","🔬 Instruments scient.",B819="T","🔬 Instruments scient.",B819="U","🔬 Instruments scient.",B819="V","🔬 Instruments scient.",B819="W","🔬 Instruments scient.",B819="K","🐁 Expérimentation",B819="Q","🐁 Expérimentation",B819="L","🏥 Santé &amp; Médical",TRUE,"❓ Inconnu"))</f>
        <v/>
      </c>
      <c r="U819" s="179"/>
    </row>
    <row r="820" spans="2:21" x14ac:dyDescent="0.35">
      <c r="B820" s="592" t="str">
        <f t="shared" si="33"/>
        <v/>
      </c>
      <c r="C820" s="593" t="str" cm="1">
        <f t="array" ref="C820">IF(B820="","",_xlfn.IFS(B820="A","📦 Appro. généraux",B820="H","🛡️ Hygiène &amp; Sécurité",B820="B","🏗️ Bâtiments &amp; Travaux",B820="J","🏗️ Bâtiments &amp; Travaux",B820="R","⚙️ Mécanique &amp; Atelier",B820="N","🧪 Chimie &amp; Biologie",B820="G","🧪 Chimie &amp; Biologie",B820="C","📣 Communication &amp; Culture",B820="D","✈️ Déplacements &amp; Logist.",B820="F","✈️ Déplacements &amp; Logist.",B820="E","📋 Études, Conseils &amp; RH",B820="I","💻 Informatique &amp; Audio.",B820="M","🔬 Instruments scient.",B820="O","🔬 Instruments scient.",B820="P","🔬 Instruments scient.",B820="S","🔬 Instruments scient.",B820="T","🔬 Instruments scient.",B820="U","🔬 Instruments scient.",B820="V","🔬 Instruments scient.",B820="W","🔬 Instruments scient.",B820="K","🐁 Expérimentation",B820="Q","🐁 Expérimentation",B820="L","🏥 Santé &amp; Médical",TRUE,"❓ Inconnu"))</f>
        <v/>
      </c>
      <c r="U820" s="179"/>
    </row>
    <row r="821" spans="2:21" x14ac:dyDescent="0.35">
      <c r="B821" s="592" t="str">
        <f t="shared" si="33"/>
        <v/>
      </c>
      <c r="C821" s="593" t="str" cm="1">
        <f t="array" ref="C821">IF(B821="","",_xlfn.IFS(B821="A","📦 Appro. généraux",B821="H","🛡️ Hygiène &amp; Sécurité",B821="B","🏗️ Bâtiments &amp; Travaux",B821="J","🏗️ Bâtiments &amp; Travaux",B821="R","⚙️ Mécanique &amp; Atelier",B821="N","🧪 Chimie &amp; Biologie",B821="G","🧪 Chimie &amp; Biologie",B821="C","📣 Communication &amp; Culture",B821="D","✈️ Déplacements &amp; Logist.",B821="F","✈️ Déplacements &amp; Logist.",B821="E","📋 Études, Conseils &amp; RH",B821="I","💻 Informatique &amp; Audio.",B821="M","🔬 Instruments scient.",B821="O","🔬 Instruments scient.",B821="P","🔬 Instruments scient.",B821="S","🔬 Instruments scient.",B821="T","🔬 Instruments scient.",B821="U","🔬 Instruments scient.",B821="V","🔬 Instruments scient.",B821="W","🔬 Instruments scient.",B821="K","🐁 Expérimentation",B821="Q","🐁 Expérimentation",B821="L","🏥 Santé &amp; Médical",TRUE,"❓ Inconnu"))</f>
        <v/>
      </c>
      <c r="U821" s="179"/>
    </row>
    <row r="822" spans="2:21" x14ac:dyDescent="0.35">
      <c r="B822" s="592" t="str">
        <f t="shared" si="33"/>
        <v/>
      </c>
      <c r="C822" s="593" t="str" cm="1">
        <f t="array" ref="C822">IF(B822="","",_xlfn.IFS(B822="A","📦 Appro. généraux",B822="H","🛡️ Hygiène &amp; Sécurité",B822="B","🏗️ Bâtiments &amp; Travaux",B822="J","🏗️ Bâtiments &amp; Travaux",B822="R","⚙️ Mécanique &amp; Atelier",B822="N","🧪 Chimie &amp; Biologie",B822="G","🧪 Chimie &amp; Biologie",B822="C","📣 Communication &amp; Culture",B822="D","✈️ Déplacements &amp; Logist.",B822="F","✈️ Déplacements &amp; Logist.",B822="E","📋 Études, Conseils &amp; RH",B822="I","💻 Informatique &amp; Audio.",B822="M","🔬 Instruments scient.",B822="O","🔬 Instruments scient.",B822="P","🔬 Instruments scient.",B822="S","🔬 Instruments scient.",B822="T","🔬 Instruments scient.",B822="U","🔬 Instruments scient.",B822="V","🔬 Instruments scient.",B822="W","🔬 Instruments scient.",B822="K","🐁 Expérimentation",B822="Q","🐁 Expérimentation",B822="L","🏥 Santé &amp; Médical",TRUE,"❓ Inconnu"))</f>
        <v/>
      </c>
      <c r="U822" s="179"/>
    </row>
    <row r="823" spans="2:21" x14ac:dyDescent="0.35">
      <c r="B823" s="592" t="str">
        <f t="shared" si="33"/>
        <v/>
      </c>
      <c r="C823" s="593" t="str" cm="1">
        <f t="array" ref="C823">IF(B823="","",_xlfn.IFS(B823="A","📦 Appro. généraux",B823="H","🛡️ Hygiène &amp; Sécurité",B823="B","🏗️ Bâtiments &amp; Travaux",B823="J","🏗️ Bâtiments &amp; Travaux",B823="R","⚙️ Mécanique &amp; Atelier",B823="N","🧪 Chimie &amp; Biologie",B823="G","🧪 Chimie &amp; Biologie",B823="C","📣 Communication &amp; Culture",B823="D","✈️ Déplacements &amp; Logist.",B823="F","✈️ Déplacements &amp; Logist.",B823="E","📋 Études, Conseils &amp; RH",B823="I","💻 Informatique &amp; Audio.",B823="M","🔬 Instruments scient.",B823="O","🔬 Instruments scient.",B823="P","🔬 Instruments scient.",B823="S","🔬 Instruments scient.",B823="T","🔬 Instruments scient.",B823="U","🔬 Instruments scient.",B823="V","🔬 Instruments scient.",B823="W","🔬 Instruments scient.",B823="K","🐁 Expérimentation",B823="Q","🐁 Expérimentation",B823="L","🏥 Santé &amp; Médical",TRUE,"❓ Inconnu"))</f>
        <v/>
      </c>
      <c r="U823" s="179"/>
    </row>
    <row r="824" spans="2:21" x14ac:dyDescent="0.35">
      <c r="B824" s="592" t="str">
        <f t="shared" si="33"/>
        <v/>
      </c>
      <c r="C824" s="593" t="str" cm="1">
        <f t="array" ref="C824">IF(B824="","",_xlfn.IFS(B824="A","📦 Appro. généraux",B824="H","🛡️ Hygiène &amp; Sécurité",B824="B","🏗️ Bâtiments &amp; Travaux",B824="J","🏗️ Bâtiments &amp; Travaux",B824="R","⚙️ Mécanique &amp; Atelier",B824="N","🧪 Chimie &amp; Biologie",B824="G","🧪 Chimie &amp; Biologie",B824="C","📣 Communication &amp; Culture",B824="D","✈️ Déplacements &amp; Logist.",B824="F","✈️ Déplacements &amp; Logist.",B824="E","📋 Études, Conseils &amp; RH",B824="I","💻 Informatique &amp; Audio.",B824="M","🔬 Instruments scient.",B824="O","🔬 Instruments scient.",B824="P","🔬 Instruments scient.",B824="S","🔬 Instruments scient.",B824="T","🔬 Instruments scient.",B824="U","🔬 Instruments scient.",B824="V","🔬 Instruments scient.",B824="W","🔬 Instruments scient.",B824="K","🐁 Expérimentation",B824="Q","🐁 Expérimentation",B824="L","🏥 Santé &amp; Médical",TRUE,"❓ Inconnu"))</f>
        <v/>
      </c>
      <c r="U824" s="179"/>
    </row>
    <row r="825" spans="2:21" x14ac:dyDescent="0.35">
      <c r="B825" s="592" t="str">
        <f t="shared" si="33"/>
        <v/>
      </c>
      <c r="C825" s="593" t="str" cm="1">
        <f t="array" ref="C825">IF(B825="","",_xlfn.IFS(B825="A","📦 Appro. généraux",B825="H","🛡️ Hygiène &amp; Sécurité",B825="B","🏗️ Bâtiments &amp; Travaux",B825="J","🏗️ Bâtiments &amp; Travaux",B825="R","⚙️ Mécanique &amp; Atelier",B825="N","🧪 Chimie &amp; Biologie",B825="G","🧪 Chimie &amp; Biologie",B825="C","📣 Communication &amp; Culture",B825="D","✈️ Déplacements &amp; Logist.",B825="F","✈️ Déplacements &amp; Logist.",B825="E","📋 Études, Conseils &amp; RH",B825="I","💻 Informatique &amp; Audio.",B825="M","🔬 Instruments scient.",B825="O","🔬 Instruments scient.",B825="P","🔬 Instruments scient.",B825="S","🔬 Instruments scient.",B825="T","🔬 Instruments scient.",B825="U","🔬 Instruments scient.",B825="V","🔬 Instruments scient.",B825="W","🔬 Instruments scient.",B825="K","🐁 Expérimentation",B825="Q","🐁 Expérimentation",B825="L","🏥 Santé &amp; Médical",TRUE,"❓ Inconnu"))</f>
        <v/>
      </c>
      <c r="U825" s="179"/>
    </row>
    <row r="826" spans="2:21" x14ac:dyDescent="0.35">
      <c r="B826" s="592" t="str">
        <f t="shared" si="33"/>
        <v/>
      </c>
      <c r="C826" s="593" t="str" cm="1">
        <f t="array" ref="C826">IF(B826="","",_xlfn.IFS(B826="A","📦 Appro. généraux",B826="H","🛡️ Hygiène &amp; Sécurité",B826="B","🏗️ Bâtiments &amp; Travaux",B826="J","🏗️ Bâtiments &amp; Travaux",B826="R","⚙️ Mécanique &amp; Atelier",B826="N","🧪 Chimie &amp; Biologie",B826="G","🧪 Chimie &amp; Biologie",B826="C","📣 Communication &amp; Culture",B826="D","✈️ Déplacements &amp; Logist.",B826="F","✈️ Déplacements &amp; Logist.",B826="E","📋 Études, Conseils &amp; RH",B826="I","💻 Informatique &amp; Audio.",B826="M","🔬 Instruments scient.",B826="O","🔬 Instruments scient.",B826="P","🔬 Instruments scient.",B826="S","🔬 Instruments scient.",B826="T","🔬 Instruments scient.",B826="U","🔬 Instruments scient.",B826="V","🔬 Instruments scient.",B826="W","🔬 Instruments scient.",B826="K","🐁 Expérimentation",B826="Q","🐁 Expérimentation",B826="L","🏥 Santé &amp; Médical",TRUE,"❓ Inconnu"))</f>
        <v/>
      </c>
      <c r="U826" s="179"/>
    </row>
    <row r="827" spans="2:21" x14ac:dyDescent="0.35">
      <c r="B827" s="592" t="str">
        <f t="shared" si="33"/>
        <v/>
      </c>
      <c r="C827" s="593" t="str" cm="1">
        <f t="array" ref="C827">IF(B827="","",_xlfn.IFS(B827="A","📦 Appro. généraux",B827="H","🛡️ Hygiène &amp; Sécurité",B827="B","🏗️ Bâtiments &amp; Travaux",B827="J","🏗️ Bâtiments &amp; Travaux",B827="R","⚙️ Mécanique &amp; Atelier",B827="N","🧪 Chimie &amp; Biologie",B827="G","🧪 Chimie &amp; Biologie",B827="C","📣 Communication &amp; Culture",B827="D","✈️ Déplacements &amp; Logist.",B827="F","✈️ Déplacements &amp; Logist.",B827="E","📋 Études, Conseils &amp; RH",B827="I","💻 Informatique &amp; Audio.",B827="M","🔬 Instruments scient.",B827="O","🔬 Instruments scient.",B827="P","🔬 Instruments scient.",B827="S","🔬 Instruments scient.",B827="T","🔬 Instruments scient.",B827="U","🔬 Instruments scient.",B827="V","🔬 Instruments scient.",B827="W","🔬 Instruments scient.",B827="K","🐁 Expérimentation",B827="Q","🐁 Expérimentation",B827="L","🏥 Santé &amp; Médical",TRUE,"❓ Inconnu"))</f>
        <v/>
      </c>
      <c r="U827" s="179"/>
    </row>
    <row r="828" spans="2:21" x14ac:dyDescent="0.35">
      <c r="B828" s="592" t="str">
        <f t="shared" si="33"/>
        <v/>
      </c>
      <c r="C828" s="593" t="str" cm="1">
        <f t="array" ref="C828">IF(B828="","",_xlfn.IFS(B828="A","📦 Appro. généraux",B828="H","🛡️ Hygiène &amp; Sécurité",B828="B","🏗️ Bâtiments &amp; Travaux",B828="J","🏗️ Bâtiments &amp; Travaux",B828="R","⚙️ Mécanique &amp; Atelier",B828="N","🧪 Chimie &amp; Biologie",B828="G","🧪 Chimie &amp; Biologie",B828="C","📣 Communication &amp; Culture",B828="D","✈️ Déplacements &amp; Logist.",B828="F","✈️ Déplacements &amp; Logist.",B828="E","📋 Études, Conseils &amp; RH",B828="I","💻 Informatique &amp; Audio.",B828="M","🔬 Instruments scient.",B828="O","🔬 Instruments scient.",B828="P","🔬 Instruments scient.",B828="S","🔬 Instruments scient.",B828="T","🔬 Instruments scient.",B828="U","🔬 Instruments scient.",B828="V","🔬 Instruments scient.",B828="W","🔬 Instruments scient.",B828="K","🐁 Expérimentation",B828="Q","🐁 Expérimentation",B828="L","🏥 Santé &amp; Médical",TRUE,"❓ Inconnu"))</f>
        <v/>
      </c>
      <c r="U828" s="179"/>
    </row>
    <row r="829" spans="2:21" x14ac:dyDescent="0.35">
      <c r="B829" s="592" t="str">
        <f t="shared" si="33"/>
        <v/>
      </c>
      <c r="C829" s="593" t="str" cm="1">
        <f t="array" ref="C829">IF(B829="","",_xlfn.IFS(B829="A","📦 Appro. généraux",B829="H","🛡️ Hygiène &amp; Sécurité",B829="B","🏗️ Bâtiments &amp; Travaux",B829="J","🏗️ Bâtiments &amp; Travaux",B829="R","⚙️ Mécanique &amp; Atelier",B829="N","🧪 Chimie &amp; Biologie",B829="G","🧪 Chimie &amp; Biologie",B829="C","📣 Communication &amp; Culture",B829="D","✈️ Déplacements &amp; Logist.",B829="F","✈️ Déplacements &amp; Logist.",B829="E","📋 Études, Conseils &amp; RH",B829="I","💻 Informatique &amp; Audio.",B829="M","🔬 Instruments scient.",B829="O","🔬 Instruments scient.",B829="P","🔬 Instruments scient.",B829="S","🔬 Instruments scient.",B829="T","🔬 Instruments scient.",B829="U","🔬 Instruments scient.",B829="V","🔬 Instruments scient.",B829="W","🔬 Instruments scient.",B829="K","🐁 Expérimentation",B829="Q","🐁 Expérimentation",B829="L","🏥 Santé &amp; Médical",TRUE,"❓ Inconnu"))</f>
        <v/>
      </c>
      <c r="U829" s="179"/>
    </row>
    <row r="830" spans="2:21" x14ac:dyDescent="0.35">
      <c r="B830" s="592" t="str">
        <f t="shared" si="33"/>
        <v/>
      </c>
      <c r="C830" s="593" t="str" cm="1">
        <f t="array" ref="C830">IF(B830="","",_xlfn.IFS(B830="A","📦 Appro. généraux",B830="H","🛡️ Hygiène &amp; Sécurité",B830="B","🏗️ Bâtiments &amp; Travaux",B830="J","🏗️ Bâtiments &amp; Travaux",B830="R","⚙️ Mécanique &amp; Atelier",B830="N","🧪 Chimie &amp; Biologie",B830="G","🧪 Chimie &amp; Biologie",B830="C","📣 Communication &amp; Culture",B830="D","✈️ Déplacements &amp; Logist.",B830="F","✈️ Déplacements &amp; Logist.",B830="E","📋 Études, Conseils &amp; RH",B830="I","💻 Informatique &amp; Audio.",B830="M","🔬 Instruments scient.",B830="O","🔬 Instruments scient.",B830="P","🔬 Instruments scient.",B830="S","🔬 Instruments scient.",B830="T","🔬 Instruments scient.",B830="U","🔬 Instruments scient.",B830="V","🔬 Instruments scient.",B830="W","🔬 Instruments scient.",B830="K","🐁 Expérimentation",B830="Q","🐁 Expérimentation",B830="L","🏥 Santé &amp; Médical",TRUE,"❓ Inconnu"))</f>
        <v/>
      </c>
      <c r="U830" s="179"/>
    </row>
    <row r="831" spans="2:21" x14ac:dyDescent="0.35">
      <c r="B831" s="592" t="str">
        <f t="shared" ref="B831:B894" si="34">LEFT(W831,1)</f>
        <v/>
      </c>
      <c r="C831" s="593" t="str" cm="1">
        <f t="array" ref="C831">IF(B831="","",_xlfn.IFS(B831="A","📦 Appro. généraux",B831="H","🛡️ Hygiène &amp; Sécurité",B831="B","🏗️ Bâtiments &amp; Travaux",B831="J","🏗️ Bâtiments &amp; Travaux",B831="R","⚙️ Mécanique &amp; Atelier",B831="N","🧪 Chimie &amp; Biologie",B831="G","🧪 Chimie &amp; Biologie",B831="C","📣 Communication &amp; Culture",B831="D","✈️ Déplacements &amp; Logist.",B831="F","✈️ Déplacements &amp; Logist.",B831="E","📋 Études, Conseils &amp; RH",B831="I","💻 Informatique &amp; Audio.",B831="M","🔬 Instruments scient.",B831="O","🔬 Instruments scient.",B831="P","🔬 Instruments scient.",B831="S","🔬 Instruments scient.",B831="T","🔬 Instruments scient.",B831="U","🔬 Instruments scient.",B831="V","🔬 Instruments scient.",B831="W","🔬 Instruments scient.",B831="K","🐁 Expérimentation",B831="Q","🐁 Expérimentation",B831="L","🏥 Santé &amp; Médical",TRUE,"❓ Inconnu"))</f>
        <v/>
      </c>
      <c r="U831" s="179"/>
    </row>
    <row r="832" spans="2:21" x14ac:dyDescent="0.35">
      <c r="B832" s="592" t="str">
        <f t="shared" si="34"/>
        <v/>
      </c>
      <c r="C832" s="593" t="str" cm="1">
        <f t="array" ref="C832">IF(B832="","",_xlfn.IFS(B832="A","📦 Appro. généraux",B832="H","🛡️ Hygiène &amp; Sécurité",B832="B","🏗️ Bâtiments &amp; Travaux",B832="J","🏗️ Bâtiments &amp; Travaux",B832="R","⚙️ Mécanique &amp; Atelier",B832="N","🧪 Chimie &amp; Biologie",B832="G","🧪 Chimie &amp; Biologie",B832="C","📣 Communication &amp; Culture",B832="D","✈️ Déplacements &amp; Logist.",B832="F","✈️ Déplacements &amp; Logist.",B832="E","📋 Études, Conseils &amp; RH",B832="I","💻 Informatique &amp; Audio.",B832="M","🔬 Instruments scient.",B832="O","🔬 Instruments scient.",B832="P","🔬 Instruments scient.",B832="S","🔬 Instruments scient.",B832="T","🔬 Instruments scient.",B832="U","🔬 Instruments scient.",B832="V","🔬 Instruments scient.",B832="W","🔬 Instruments scient.",B832="K","🐁 Expérimentation",B832="Q","🐁 Expérimentation",B832="L","🏥 Santé &amp; Médical",TRUE,"❓ Inconnu"))</f>
        <v/>
      </c>
      <c r="U832" s="179"/>
    </row>
    <row r="833" spans="2:21" x14ac:dyDescent="0.35">
      <c r="B833" s="592" t="str">
        <f t="shared" si="34"/>
        <v/>
      </c>
      <c r="C833" s="593" t="str" cm="1">
        <f t="array" ref="C833">IF(B833="","",_xlfn.IFS(B833="A","📦 Appro. généraux",B833="H","🛡️ Hygiène &amp; Sécurité",B833="B","🏗️ Bâtiments &amp; Travaux",B833="J","🏗️ Bâtiments &amp; Travaux",B833="R","⚙️ Mécanique &amp; Atelier",B833="N","🧪 Chimie &amp; Biologie",B833="G","🧪 Chimie &amp; Biologie",B833="C","📣 Communication &amp; Culture",B833="D","✈️ Déplacements &amp; Logist.",B833="F","✈️ Déplacements &amp; Logist.",B833="E","📋 Études, Conseils &amp; RH",B833="I","💻 Informatique &amp; Audio.",B833="M","🔬 Instruments scient.",B833="O","🔬 Instruments scient.",B833="P","🔬 Instruments scient.",B833="S","🔬 Instruments scient.",B833="T","🔬 Instruments scient.",B833="U","🔬 Instruments scient.",B833="V","🔬 Instruments scient.",B833="W","🔬 Instruments scient.",B833="K","🐁 Expérimentation",B833="Q","🐁 Expérimentation",B833="L","🏥 Santé &amp; Médical",TRUE,"❓ Inconnu"))</f>
        <v/>
      </c>
      <c r="U833" s="179"/>
    </row>
    <row r="834" spans="2:21" x14ac:dyDescent="0.35">
      <c r="B834" s="592" t="str">
        <f t="shared" si="34"/>
        <v/>
      </c>
      <c r="C834" s="593" t="str" cm="1">
        <f t="array" ref="C834">IF(B834="","",_xlfn.IFS(B834="A","📦 Appro. généraux",B834="H","🛡️ Hygiène &amp; Sécurité",B834="B","🏗️ Bâtiments &amp; Travaux",B834="J","🏗️ Bâtiments &amp; Travaux",B834="R","⚙️ Mécanique &amp; Atelier",B834="N","🧪 Chimie &amp; Biologie",B834="G","🧪 Chimie &amp; Biologie",B834="C","📣 Communication &amp; Culture",B834="D","✈️ Déplacements &amp; Logist.",B834="F","✈️ Déplacements &amp; Logist.",B834="E","📋 Études, Conseils &amp; RH",B834="I","💻 Informatique &amp; Audio.",B834="M","🔬 Instruments scient.",B834="O","🔬 Instruments scient.",B834="P","🔬 Instruments scient.",B834="S","🔬 Instruments scient.",B834="T","🔬 Instruments scient.",B834="U","🔬 Instruments scient.",B834="V","🔬 Instruments scient.",B834="W","🔬 Instruments scient.",B834="K","🐁 Expérimentation",B834="Q","🐁 Expérimentation",B834="L","🏥 Santé &amp; Médical",TRUE,"❓ Inconnu"))</f>
        <v/>
      </c>
      <c r="U834" s="179"/>
    </row>
    <row r="835" spans="2:21" x14ac:dyDescent="0.35">
      <c r="B835" s="592" t="str">
        <f t="shared" si="34"/>
        <v/>
      </c>
      <c r="C835" s="593" t="str" cm="1">
        <f t="array" ref="C835">IF(B835="","",_xlfn.IFS(B835="A","📦 Appro. généraux",B835="H","🛡️ Hygiène &amp; Sécurité",B835="B","🏗️ Bâtiments &amp; Travaux",B835="J","🏗️ Bâtiments &amp; Travaux",B835="R","⚙️ Mécanique &amp; Atelier",B835="N","🧪 Chimie &amp; Biologie",B835="G","🧪 Chimie &amp; Biologie",B835="C","📣 Communication &amp; Culture",B835="D","✈️ Déplacements &amp; Logist.",B835="F","✈️ Déplacements &amp; Logist.",B835="E","📋 Études, Conseils &amp; RH",B835="I","💻 Informatique &amp; Audio.",B835="M","🔬 Instruments scient.",B835="O","🔬 Instruments scient.",B835="P","🔬 Instruments scient.",B835="S","🔬 Instruments scient.",B835="T","🔬 Instruments scient.",B835="U","🔬 Instruments scient.",B835="V","🔬 Instruments scient.",B835="W","🔬 Instruments scient.",B835="K","🐁 Expérimentation",B835="Q","🐁 Expérimentation",B835="L","🏥 Santé &amp; Médical",TRUE,"❓ Inconnu"))</f>
        <v/>
      </c>
      <c r="U835" s="179"/>
    </row>
    <row r="836" spans="2:21" x14ac:dyDescent="0.35">
      <c r="B836" s="592" t="str">
        <f t="shared" si="34"/>
        <v/>
      </c>
      <c r="C836" s="593" t="str" cm="1">
        <f t="array" ref="C836">IF(B836="","",_xlfn.IFS(B836="A","📦 Appro. généraux",B836="H","🛡️ Hygiène &amp; Sécurité",B836="B","🏗️ Bâtiments &amp; Travaux",B836="J","🏗️ Bâtiments &amp; Travaux",B836="R","⚙️ Mécanique &amp; Atelier",B836="N","🧪 Chimie &amp; Biologie",B836="G","🧪 Chimie &amp; Biologie",B836="C","📣 Communication &amp; Culture",B836="D","✈️ Déplacements &amp; Logist.",B836="F","✈️ Déplacements &amp; Logist.",B836="E","📋 Études, Conseils &amp; RH",B836="I","💻 Informatique &amp; Audio.",B836="M","🔬 Instruments scient.",B836="O","🔬 Instruments scient.",B836="P","🔬 Instruments scient.",B836="S","🔬 Instruments scient.",B836="T","🔬 Instruments scient.",B836="U","🔬 Instruments scient.",B836="V","🔬 Instruments scient.",B836="W","🔬 Instruments scient.",B836="K","🐁 Expérimentation",B836="Q","🐁 Expérimentation",B836="L","🏥 Santé &amp; Médical",TRUE,"❓ Inconnu"))</f>
        <v/>
      </c>
      <c r="U836" s="179"/>
    </row>
    <row r="837" spans="2:21" x14ac:dyDescent="0.35">
      <c r="B837" s="592" t="str">
        <f t="shared" si="34"/>
        <v/>
      </c>
      <c r="C837" s="593" t="str" cm="1">
        <f t="array" ref="C837">IF(B837="","",_xlfn.IFS(B837="A","📦 Appro. généraux",B837="H","🛡️ Hygiène &amp; Sécurité",B837="B","🏗️ Bâtiments &amp; Travaux",B837="J","🏗️ Bâtiments &amp; Travaux",B837="R","⚙️ Mécanique &amp; Atelier",B837="N","🧪 Chimie &amp; Biologie",B837="G","🧪 Chimie &amp; Biologie",B837="C","📣 Communication &amp; Culture",B837="D","✈️ Déplacements &amp; Logist.",B837="F","✈️ Déplacements &amp; Logist.",B837="E","📋 Études, Conseils &amp; RH",B837="I","💻 Informatique &amp; Audio.",B837="M","🔬 Instruments scient.",B837="O","🔬 Instruments scient.",B837="P","🔬 Instruments scient.",B837="S","🔬 Instruments scient.",B837="T","🔬 Instruments scient.",B837="U","🔬 Instruments scient.",B837="V","🔬 Instruments scient.",B837="W","🔬 Instruments scient.",B837="K","🐁 Expérimentation",B837="Q","🐁 Expérimentation",B837="L","🏥 Santé &amp; Médical",TRUE,"❓ Inconnu"))</f>
        <v/>
      </c>
      <c r="U837" s="179"/>
    </row>
    <row r="838" spans="2:21" x14ac:dyDescent="0.35">
      <c r="B838" s="592" t="str">
        <f t="shared" si="34"/>
        <v/>
      </c>
      <c r="C838" s="593" t="str" cm="1">
        <f t="array" ref="C838">IF(B838="","",_xlfn.IFS(B838="A","📦 Appro. généraux",B838="H","🛡️ Hygiène &amp; Sécurité",B838="B","🏗️ Bâtiments &amp; Travaux",B838="J","🏗️ Bâtiments &amp; Travaux",B838="R","⚙️ Mécanique &amp; Atelier",B838="N","🧪 Chimie &amp; Biologie",B838="G","🧪 Chimie &amp; Biologie",B838="C","📣 Communication &amp; Culture",B838="D","✈️ Déplacements &amp; Logist.",B838="F","✈️ Déplacements &amp; Logist.",B838="E","📋 Études, Conseils &amp; RH",B838="I","💻 Informatique &amp; Audio.",B838="M","🔬 Instruments scient.",B838="O","🔬 Instruments scient.",B838="P","🔬 Instruments scient.",B838="S","🔬 Instruments scient.",B838="T","🔬 Instruments scient.",B838="U","🔬 Instruments scient.",B838="V","🔬 Instruments scient.",B838="W","🔬 Instruments scient.",B838="K","🐁 Expérimentation",B838="Q","🐁 Expérimentation",B838="L","🏥 Santé &amp; Médical",TRUE,"❓ Inconnu"))</f>
        <v/>
      </c>
      <c r="U838" s="179"/>
    </row>
    <row r="839" spans="2:21" x14ac:dyDescent="0.35">
      <c r="B839" s="592" t="str">
        <f t="shared" si="34"/>
        <v/>
      </c>
      <c r="C839" s="593" t="str" cm="1">
        <f t="array" ref="C839">IF(B839="","",_xlfn.IFS(B839="A","📦 Appro. généraux",B839="H","🛡️ Hygiène &amp; Sécurité",B839="B","🏗️ Bâtiments &amp; Travaux",B839="J","🏗️ Bâtiments &amp; Travaux",B839="R","⚙️ Mécanique &amp; Atelier",B839="N","🧪 Chimie &amp; Biologie",B839="G","🧪 Chimie &amp; Biologie",B839="C","📣 Communication &amp; Culture",B839="D","✈️ Déplacements &amp; Logist.",B839="F","✈️ Déplacements &amp; Logist.",B839="E","📋 Études, Conseils &amp; RH",B839="I","💻 Informatique &amp; Audio.",B839="M","🔬 Instruments scient.",B839="O","🔬 Instruments scient.",B839="P","🔬 Instruments scient.",B839="S","🔬 Instruments scient.",B839="T","🔬 Instruments scient.",B839="U","🔬 Instruments scient.",B839="V","🔬 Instruments scient.",B839="W","🔬 Instruments scient.",B839="K","🐁 Expérimentation",B839="Q","🐁 Expérimentation",B839="L","🏥 Santé &amp; Médical",TRUE,"❓ Inconnu"))</f>
        <v/>
      </c>
      <c r="U839" s="179"/>
    </row>
    <row r="840" spans="2:21" x14ac:dyDescent="0.35">
      <c r="B840" s="592" t="str">
        <f t="shared" si="34"/>
        <v/>
      </c>
      <c r="C840" s="593" t="str" cm="1">
        <f t="array" ref="C840">IF(B840="","",_xlfn.IFS(B840="A","📦 Appro. généraux",B840="H","🛡️ Hygiène &amp; Sécurité",B840="B","🏗️ Bâtiments &amp; Travaux",B840="J","🏗️ Bâtiments &amp; Travaux",B840="R","⚙️ Mécanique &amp; Atelier",B840="N","🧪 Chimie &amp; Biologie",B840="G","🧪 Chimie &amp; Biologie",B840="C","📣 Communication &amp; Culture",B840="D","✈️ Déplacements &amp; Logist.",B840="F","✈️ Déplacements &amp; Logist.",B840="E","📋 Études, Conseils &amp; RH",B840="I","💻 Informatique &amp; Audio.",B840="M","🔬 Instruments scient.",B840="O","🔬 Instruments scient.",B840="P","🔬 Instruments scient.",B840="S","🔬 Instruments scient.",B840="T","🔬 Instruments scient.",B840="U","🔬 Instruments scient.",B840="V","🔬 Instruments scient.",B840="W","🔬 Instruments scient.",B840="K","🐁 Expérimentation",B840="Q","🐁 Expérimentation",B840="L","🏥 Santé &amp; Médical",TRUE,"❓ Inconnu"))</f>
        <v/>
      </c>
      <c r="U840" s="179"/>
    </row>
    <row r="841" spans="2:21" x14ac:dyDescent="0.35">
      <c r="B841" s="592" t="str">
        <f t="shared" si="34"/>
        <v/>
      </c>
      <c r="C841" s="593" t="str" cm="1">
        <f t="array" ref="C841">IF(B841="","",_xlfn.IFS(B841="A","📦 Appro. généraux",B841="H","🛡️ Hygiène &amp; Sécurité",B841="B","🏗️ Bâtiments &amp; Travaux",B841="J","🏗️ Bâtiments &amp; Travaux",B841="R","⚙️ Mécanique &amp; Atelier",B841="N","🧪 Chimie &amp; Biologie",B841="G","🧪 Chimie &amp; Biologie",B841="C","📣 Communication &amp; Culture",B841="D","✈️ Déplacements &amp; Logist.",B841="F","✈️ Déplacements &amp; Logist.",B841="E","📋 Études, Conseils &amp; RH",B841="I","💻 Informatique &amp; Audio.",B841="M","🔬 Instruments scient.",B841="O","🔬 Instruments scient.",B841="P","🔬 Instruments scient.",B841="S","🔬 Instruments scient.",B841="T","🔬 Instruments scient.",B841="U","🔬 Instruments scient.",B841="V","🔬 Instruments scient.",B841="W","🔬 Instruments scient.",B841="K","🐁 Expérimentation",B841="Q","🐁 Expérimentation",B841="L","🏥 Santé &amp; Médical",TRUE,"❓ Inconnu"))</f>
        <v/>
      </c>
      <c r="U841" s="179"/>
    </row>
    <row r="842" spans="2:21" x14ac:dyDescent="0.35">
      <c r="B842" s="592" t="str">
        <f t="shared" si="34"/>
        <v/>
      </c>
      <c r="C842" s="593" t="str" cm="1">
        <f t="array" ref="C842">IF(B842="","",_xlfn.IFS(B842="A","📦 Appro. généraux",B842="H","🛡️ Hygiène &amp; Sécurité",B842="B","🏗️ Bâtiments &amp; Travaux",B842="J","🏗️ Bâtiments &amp; Travaux",B842="R","⚙️ Mécanique &amp; Atelier",B842="N","🧪 Chimie &amp; Biologie",B842="G","🧪 Chimie &amp; Biologie",B842="C","📣 Communication &amp; Culture",B842="D","✈️ Déplacements &amp; Logist.",B842="F","✈️ Déplacements &amp; Logist.",B842="E","📋 Études, Conseils &amp; RH",B842="I","💻 Informatique &amp; Audio.",B842="M","🔬 Instruments scient.",B842="O","🔬 Instruments scient.",B842="P","🔬 Instruments scient.",B842="S","🔬 Instruments scient.",B842="T","🔬 Instruments scient.",B842="U","🔬 Instruments scient.",B842="V","🔬 Instruments scient.",B842="W","🔬 Instruments scient.",B842="K","🐁 Expérimentation",B842="Q","🐁 Expérimentation",B842="L","🏥 Santé &amp; Médical",TRUE,"❓ Inconnu"))</f>
        <v/>
      </c>
      <c r="U842" s="179"/>
    </row>
    <row r="843" spans="2:21" x14ac:dyDescent="0.35">
      <c r="B843" s="592" t="str">
        <f t="shared" si="34"/>
        <v/>
      </c>
      <c r="C843" s="593" t="str" cm="1">
        <f t="array" ref="C843">IF(B843="","",_xlfn.IFS(B843="A","📦 Appro. généraux",B843="H","🛡️ Hygiène &amp; Sécurité",B843="B","🏗️ Bâtiments &amp; Travaux",B843="J","🏗️ Bâtiments &amp; Travaux",B843="R","⚙️ Mécanique &amp; Atelier",B843="N","🧪 Chimie &amp; Biologie",B843="G","🧪 Chimie &amp; Biologie",B843="C","📣 Communication &amp; Culture",B843="D","✈️ Déplacements &amp; Logist.",B843="F","✈️ Déplacements &amp; Logist.",B843="E","📋 Études, Conseils &amp; RH",B843="I","💻 Informatique &amp; Audio.",B843="M","🔬 Instruments scient.",B843="O","🔬 Instruments scient.",B843="P","🔬 Instruments scient.",B843="S","🔬 Instruments scient.",B843="T","🔬 Instruments scient.",B843="U","🔬 Instruments scient.",B843="V","🔬 Instruments scient.",B843="W","🔬 Instruments scient.",B843="K","🐁 Expérimentation",B843="Q","🐁 Expérimentation",B843="L","🏥 Santé &amp; Médical",TRUE,"❓ Inconnu"))</f>
        <v/>
      </c>
      <c r="U843" s="179"/>
    </row>
    <row r="844" spans="2:21" x14ac:dyDescent="0.35">
      <c r="B844" s="592" t="str">
        <f t="shared" si="34"/>
        <v/>
      </c>
      <c r="C844" s="593" t="str" cm="1">
        <f t="array" ref="C844">IF(B844="","",_xlfn.IFS(B844="A","📦 Appro. généraux",B844="H","🛡️ Hygiène &amp; Sécurité",B844="B","🏗️ Bâtiments &amp; Travaux",B844="J","🏗️ Bâtiments &amp; Travaux",B844="R","⚙️ Mécanique &amp; Atelier",B844="N","🧪 Chimie &amp; Biologie",B844="G","🧪 Chimie &amp; Biologie",B844="C","📣 Communication &amp; Culture",B844="D","✈️ Déplacements &amp; Logist.",B844="F","✈️ Déplacements &amp; Logist.",B844="E","📋 Études, Conseils &amp; RH",B844="I","💻 Informatique &amp; Audio.",B844="M","🔬 Instruments scient.",B844="O","🔬 Instruments scient.",B844="P","🔬 Instruments scient.",B844="S","🔬 Instruments scient.",B844="T","🔬 Instruments scient.",B844="U","🔬 Instruments scient.",B844="V","🔬 Instruments scient.",B844="W","🔬 Instruments scient.",B844="K","🐁 Expérimentation",B844="Q","🐁 Expérimentation",B844="L","🏥 Santé &amp; Médical",TRUE,"❓ Inconnu"))</f>
        <v/>
      </c>
      <c r="U844" s="179"/>
    </row>
    <row r="845" spans="2:21" x14ac:dyDescent="0.35">
      <c r="B845" s="592" t="str">
        <f t="shared" si="34"/>
        <v/>
      </c>
      <c r="C845" s="593" t="str" cm="1">
        <f t="array" ref="C845">IF(B845="","",_xlfn.IFS(B845="A","📦 Appro. généraux",B845="H","🛡️ Hygiène &amp; Sécurité",B845="B","🏗️ Bâtiments &amp; Travaux",B845="J","🏗️ Bâtiments &amp; Travaux",B845="R","⚙️ Mécanique &amp; Atelier",B845="N","🧪 Chimie &amp; Biologie",B845="G","🧪 Chimie &amp; Biologie",B845="C","📣 Communication &amp; Culture",B845="D","✈️ Déplacements &amp; Logist.",B845="F","✈️ Déplacements &amp; Logist.",B845="E","📋 Études, Conseils &amp; RH",B845="I","💻 Informatique &amp; Audio.",B845="M","🔬 Instruments scient.",B845="O","🔬 Instruments scient.",B845="P","🔬 Instruments scient.",B845="S","🔬 Instruments scient.",B845="T","🔬 Instruments scient.",B845="U","🔬 Instruments scient.",B845="V","🔬 Instruments scient.",B845="W","🔬 Instruments scient.",B845="K","🐁 Expérimentation",B845="Q","🐁 Expérimentation",B845="L","🏥 Santé &amp; Médical",TRUE,"❓ Inconnu"))</f>
        <v/>
      </c>
      <c r="U845" s="179"/>
    </row>
    <row r="846" spans="2:21" x14ac:dyDescent="0.35">
      <c r="B846" s="592" t="str">
        <f t="shared" si="34"/>
        <v/>
      </c>
      <c r="C846" s="593" t="str" cm="1">
        <f t="array" ref="C846">IF(B846="","",_xlfn.IFS(B846="A","📦 Appro. généraux",B846="H","🛡️ Hygiène &amp; Sécurité",B846="B","🏗️ Bâtiments &amp; Travaux",B846="J","🏗️ Bâtiments &amp; Travaux",B846="R","⚙️ Mécanique &amp; Atelier",B846="N","🧪 Chimie &amp; Biologie",B846="G","🧪 Chimie &amp; Biologie",B846="C","📣 Communication &amp; Culture",B846="D","✈️ Déplacements &amp; Logist.",B846="F","✈️ Déplacements &amp; Logist.",B846="E","📋 Études, Conseils &amp; RH",B846="I","💻 Informatique &amp; Audio.",B846="M","🔬 Instruments scient.",B846="O","🔬 Instruments scient.",B846="P","🔬 Instruments scient.",B846="S","🔬 Instruments scient.",B846="T","🔬 Instruments scient.",B846="U","🔬 Instruments scient.",B846="V","🔬 Instruments scient.",B846="W","🔬 Instruments scient.",B846="K","🐁 Expérimentation",B846="Q","🐁 Expérimentation",B846="L","🏥 Santé &amp; Médical",TRUE,"❓ Inconnu"))</f>
        <v/>
      </c>
      <c r="U846" s="179"/>
    </row>
    <row r="847" spans="2:21" x14ac:dyDescent="0.35">
      <c r="B847" s="592" t="str">
        <f t="shared" si="34"/>
        <v/>
      </c>
      <c r="C847" s="593" t="str" cm="1">
        <f t="array" ref="C847">IF(B847="","",_xlfn.IFS(B847="A","📦 Appro. généraux",B847="H","🛡️ Hygiène &amp; Sécurité",B847="B","🏗️ Bâtiments &amp; Travaux",B847="J","🏗️ Bâtiments &amp; Travaux",B847="R","⚙️ Mécanique &amp; Atelier",B847="N","🧪 Chimie &amp; Biologie",B847="G","🧪 Chimie &amp; Biologie",B847="C","📣 Communication &amp; Culture",B847="D","✈️ Déplacements &amp; Logist.",B847="F","✈️ Déplacements &amp; Logist.",B847="E","📋 Études, Conseils &amp; RH",B847="I","💻 Informatique &amp; Audio.",B847="M","🔬 Instruments scient.",B847="O","🔬 Instruments scient.",B847="P","🔬 Instruments scient.",B847="S","🔬 Instruments scient.",B847="T","🔬 Instruments scient.",B847="U","🔬 Instruments scient.",B847="V","🔬 Instruments scient.",B847="W","🔬 Instruments scient.",B847="K","🐁 Expérimentation",B847="Q","🐁 Expérimentation",B847="L","🏥 Santé &amp; Médical",TRUE,"❓ Inconnu"))</f>
        <v/>
      </c>
      <c r="U847" s="179"/>
    </row>
    <row r="848" spans="2:21" x14ac:dyDescent="0.35">
      <c r="B848" s="592" t="str">
        <f t="shared" si="34"/>
        <v/>
      </c>
      <c r="C848" s="593" t="str" cm="1">
        <f t="array" ref="C848">IF(B848="","",_xlfn.IFS(B848="A","📦 Appro. généraux",B848="H","🛡️ Hygiène &amp; Sécurité",B848="B","🏗️ Bâtiments &amp; Travaux",B848="J","🏗️ Bâtiments &amp; Travaux",B848="R","⚙️ Mécanique &amp; Atelier",B848="N","🧪 Chimie &amp; Biologie",B848="G","🧪 Chimie &amp; Biologie",B848="C","📣 Communication &amp; Culture",B848="D","✈️ Déplacements &amp; Logist.",B848="F","✈️ Déplacements &amp; Logist.",B848="E","📋 Études, Conseils &amp; RH",B848="I","💻 Informatique &amp; Audio.",B848="M","🔬 Instruments scient.",B848="O","🔬 Instruments scient.",B848="P","🔬 Instruments scient.",B848="S","🔬 Instruments scient.",B848="T","🔬 Instruments scient.",B848="U","🔬 Instruments scient.",B848="V","🔬 Instruments scient.",B848="W","🔬 Instruments scient.",B848="K","🐁 Expérimentation",B848="Q","🐁 Expérimentation",B848="L","🏥 Santé &amp; Médical",TRUE,"❓ Inconnu"))</f>
        <v/>
      </c>
      <c r="U848" s="179"/>
    </row>
    <row r="849" spans="2:21" x14ac:dyDescent="0.35">
      <c r="B849" s="592" t="str">
        <f t="shared" si="34"/>
        <v/>
      </c>
      <c r="C849" s="593" t="str" cm="1">
        <f t="array" ref="C849">IF(B849="","",_xlfn.IFS(B849="A","📦 Appro. généraux",B849="H","🛡️ Hygiène &amp; Sécurité",B849="B","🏗️ Bâtiments &amp; Travaux",B849="J","🏗️ Bâtiments &amp; Travaux",B849="R","⚙️ Mécanique &amp; Atelier",B849="N","🧪 Chimie &amp; Biologie",B849="G","🧪 Chimie &amp; Biologie",B849="C","📣 Communication &amp; Culture",B849="D","✈️ Déplacements &amp; Logist.",B849="F","✈️ Déplacements &amp; Logist.",B849="E","📋 Études, Conseils &amp; RH",B849="I","💻 Informatique &amp; Audio.",B849="M","🔬 Instruments scient.",B849="O","🔬 Instruments scient.",B849="P","🔬 Instruments scient.",B849="S","🔬 Instruments scient.",B849="T","🔬 Instruments scient.",B849="U","🔬 Instruments scient.",B849="V","🔬 Instruments scient.",B849="W","🔬 Instruments scient.",B849="K","🐁 Expérimentation",B849="Q","🐁 Expérimentation",B849="L","🏥 Santé &amp; Médical",TRUE,"❓ Inconnu"))</f>
        <v/>
      </c>
      <c r="U849" s="179"/>
    </row>
    <row r="850" spans="2:21" x14ac:dyDescent="0.35">
      <c r="B850" s="592" t="str">
        <f t="shared" si="34"/>
        <v/>
      </c>
      <c r="C850" s="593" t="str" cm="1">
        <f t="array" ref="C850">IF(B850="","",_xlfn.IFS(B850="A","📦 Appro. généraux",B850="H","🛡️ Hygiène &amp; Sécurité",B850="B","🏗️ Bâtiments &amp; Travaux",B850="J","🏗️ Bâtiments &amp; Travaux",B850="R","⚙️ Mécanique &amp; Atelier",B850="N","🧪 Chimie &amp; Biologie",B850="G","🧪 Chimie &amp; Biologie",B850="C","📣 Communication &amp; Culture",B850="D","✈️ Déplacements &amp; Logist.",B850="F","✈️ Déplacements &amp; Logist.",B850="E","📋 Études, Conseils &amp; RH",B850="I","💻 Informatique &amp; Audio.",B850="M","🔬 Instruments scient.",B850="O","🔬 Instruments scient.",B850="P","🔬 Instruments scient.",B850="S","🔬 Instruments scient.",B850="T","🔬 Instruments scient.",B850="U","🔬 Instruments scient.",B850="V","🔬 Instruments scient.",B850="W","🔬 Instruments scient.",B850="K","🐁 Expérimentation",B850="Q","🐁 Expérimentation",B850="L","🏥 Santé &amp; Médical",TRUE,"❓ Inconnu"))</f>
        <v/>
      </c>
      <c r="U850" s="179"/>
    </row>
    <row r="851" spans="2:21" x14ac:dyDescent="0.35">
      <c r="B851" s="592" t="str">
        <f t="shared" si="34"/>
        <v/>
      </c>
      <c r="C851" s="593" t="str" cm="1">
        <f t="array" ref="C851">IF(B851="","",_xlfn.IFS(B851="A","📦 Appro. généraux",B851="H","🛡️ Hygiène &amp; Sécurité",B851="B","🏗️ Bâtiments &amp; Travaux",B851="J","🏗️ Bâtiments &amp; Travaux",B851="R","⚙️ Mécanique &amp; Atelier",B851="N","🧪 Chimie &amp; Biologie",B851="G","🧪 Chimie &amp; Biologie",B851="C","📣 Communication &amp; Culture",B851="D","✈️ Déplacements &amp; Logist.",B851="F","✈️ Déplacements &amp; Logist.",B851="E","📋 Études, Conseils &amp; RH",B851="I","💻 Informatique &amp; Audio.",B851="M","🔬 Instruments scient.",B851="O","🔬 Instruments scient.",B851="P","🔬 Instruments scient.",B851="S","🔬 Instruments scient.",B851="T","🔬 Instruments scient.",B851="U","🔬 Instruments scient.",B851="V","🔬 Instruments scient.",B851="W","🔬 Instruments scient.",B851="K","🐁 Expérimentation",B851="Q","🐁 Expérimentation",B851="L","🏥 Santé &amp; Médical",TRUE,"❓ Inconnu"))</f>
        <v/>
      </c>
      <c r="U851" s="179"/>
    </row>
    <row r="852" spans="2:21" x14ac:dyDescent="0.35">
      <c r="B852" s="592" t="str">
        <f t="shared" si="34"/>
        <v/>
      </c>
      <c r="C852" s="593" t="str" cm="1">
        <f t="array" ref="C852">IF(B852="","",_xlfn.IFS(B852="A","📦 Appro. généraux",B852="H","🛡️ Hygiène &amp; Sécurité",B852="B","🏗️ Bâtiments &amp; Travaux",B852="J","🏗️ Bâtiments &amp; Travaux",B852="R","⚙️ Mécanique &amp; Atelier",B852="N","🧪 Chimie &amp; Biologie",B852="G","🧪 Chimie &amp; Biologie",B852="C","📣 Communication &amp; Culture",B852="D","✈️ Déplacements &amp; Logist.",B852="F","✈️ Déplacements &amp; Logist.",B852="E","📋 Études, Conseils &amp; RH",B852="I","💻 Informatique &amp; Audio.",B852="M","🔬 Instruments scient.",B852="O","🔬 Instruments scient.",B852="P","🔬 Instruments scient.",B852="S","🔬 Instruments scient.",B852="T","🔬 Instruments scient.",B852="U","🔬 Instruments scient.",B852="V","🔬 Instruments scient.",B852="W","🔬 Instruments scient.",B852="K","🐁 Expérimentation",B852="Q","🐁 Expérimentation",B852="L","🏥 Santé &amp; Médical",TRUE,"❓ Inconnu"))</f>
        <v/>
      </c>
      <c r="U852" s="179"/>
    </row>
    <row r="853" spans="2:21" x14ac:dyDescent="0.35">
      <c r="B853" s="592" t="str">
        <f t="shared" si="34"/>
        <v/>
      </c>
      <c r="C853" s="593" t="str" cm="1">
        <f t="array" ref="C853">IF(B853="","",_xlfn.IFS(B853="A","📦 Appro. généraux",B853="H","🛡️ Hygiène &amp; Sécurité",B853="B","🏗️ Bâtiments &amp; Travaux",B853="J","🏗️ Bâtiments &amp; Travaux",B853="R","⚙️ Mécanique &amp; Atelier",B853="N","🧪 Chimie &amp; Biologie",B853="G","🧪 Chimie &amp; Biologie",B853="C","📣 Communication &amp; Culture",B853="D","✈️ Déplacements &amp; Logist.",B853="F","✈️ Déplacements &amp; Logist.",B853="E","📋 Études, Conseils &amp; RH",B853="I","💻 Informatique &amp; Audio.",B853="M","🔬 Instruments scient.",B853="O","🔬 Instruments scient.",B853="P","🔬 Instruments scient.",B853="S","🔬 Instruments scient.",B853="T","🔬 Instruments scient.",B853="U","🔬 Instruments scient.",B853="V","🔬 Instruments scient.",B853="W","🔬 Instruments scient.",B853="K","🐁 Expérimentation",B853="Q","🐁 Expérimentation",B853="L","🏥 Santé &amp; Médical",TRUE,"❓ Inconnu"))</f>
        <v/>
      </c>
      <c r="U853" s="179"/>
    </row>
    <row r="854" spans="2:21" x14ac:dyDescent="0.35">
      <c r="B854" s="592" t="str">
        <f t="shared" si="34"/>
        <v/>
      </c>
      <c r="C854" s="593" t="str" cm="1">
        <f t="array" ref="C854">IF(B854="","",_xlfn.IFS(B854="A","📦 Appro. généraux",B854="H","🛡️ Hygiène &amp; Sécurité",B854="B","🏗️ Bâtiments &amp; Travaux",B854="J","🏗️ Bâtiments &amp; Travaux",B854="R","⚙️ Mécanique &amp; Atelier",B854="N","🧪 Chimie &amp; Biologie",B854="G","🧪 Chimie &amp; Biologie",B854="C","📣 Communication &amp; Culture",B854="D","✈️ Déplacements &amp; Logist.",B854="F","✈️ Déplacements &amp; Logist.",B854="E","📋 Études, Conseils &amp; RH",B854="I","💻 Informatique &amp; Audio.",B854="M","🔬 Instruments scient.",B854="O","🔬 Instruments scient.",B854="P","🔬 Instruments scient.",B854="S","🔬 Instruments scient.",B854="T","🔬 Instruments scient.",B854="U","🔬 Instruments scient.",B854="V","🔬 Instruments scient.",B854="W","🔬 Instruments scient.",B854="K","🐁 Expérimentation",B854="Q","🐁 Expérimentation",B854="L","🏥 Santé &amp; Médical",TRUE,"❓ Inconnu"))</f>
        <v/>
      </c>
      <c r="U854" s="179"/>
    </row>
    <row r="855" spans="2:21" x14ac:dyDescent="0.35">
      <c r="B855" s="592" t="str">
        <f t="shared" si="34"/>
        <v/>
      </c>
      <c r="C855" s="593" t="str" cm="1">
        <f t="array" ref="C855">IF(B855="","",_xlfn.IFS(B855="A","📦 Appro. généraux",B855="H","🛡️ Hygiène &amp; Sécurité",B855="B","🏗️ Bâtiments &amp; Travaux",B855="J","🏗️ Bâtiments &amp; Travaux",B855="R","⚙️ Mécanique &amp; Atelier",B855="N","🧪 Chimie &amp; Biologie",B855="G","🧪 Chimie &amp; Biologie",B855="C","📣 Communication &amp; Culture",B855="D","✈️ Déplacements &amp; Logist.",B855="F","✈️ Déplacements &amp; Logist.",B855="E","📋 Études, Conseils &amp; RH",B855="I","💻 Informatique &amp; Audio.",B855="M","🔬 Instruments scient.",B855="O","🔬 Instruments scient.",B855="P","🔬 Instruments scient.",B855="S","🔬 Instruments scient.",B855="T","🔬 Instruments scient.",B855="U","🔬 Instruments scient.",B855="V","🔬 Instruments scient.",B855="W","🔬 Instruments scient.",B855="K","🐁 Expérimentation",B855="Q","🐁 Expérimentation",B855="L","🏥 Santé &amp; Médical",TRUE,"❓ Inconnu"))</f>
        <v/>
      </c>
      <c r="U855" s="179"/>
    </row>
    <row r="856" spans="2:21" x14ac:dyDescent="0.35">
      <c r="B856" s="592" t="str">
        <f t="shared" si="34"/>
        <v/>
      </c>
      <c r="C856" s="593" t="str" cm="1">
        <f t="array" ref="C856">IF(B856="","",_xlfn.IFS(B856="A","📦 Appro. généraux",B856="H","🛡️ Hygiène &amp; Sécurité",B856="B","🏗️ Bâtiments &amp; Travaux",B856="J","🏗️ Bâtiments &amp; Travaux",B856="R","⚙️ Mécanique &amp; Atelier",B856="N","🧪 Chimie &amp; Biologie",B856="G","🧪 Chimie &amp; Biologie",B856="C","📣 Communication &amp; Culture",B856="D","✈️ Déplacements &amp; Logist.",B856="F","✈️ Déplacements &amp; Logist.",B856="E","📋 Études, Conseils &amp; RH",B856="I","💻 Informatique &amp; Audio.",B856="M","🔬 Instruments scient.",B856="O","🔬 Instruments scient.",B856="P","🔬 Instruments scient.",B856="S","🔬 Instruments scient.",B856="T","🔬 Instruments scient.",B856="U","🔬 Instruments scient.",B856="V","🔬 Instruments scient.",B856="W","🔬 Instruments scient.",B856="K","🐁 Expérimentation",B856="Q","🐁 Expérimentation",B856="L","🏥 Santé &amp; Médical",TRUE,"❓ Inconnu"))</f>
        <v/>
      </c>
      <c r="U856" s="179"/>
    </row>
    <row r="857" spans="2:21" x14ac:dyDescent="0.35">
      <c r="B857" s="592" t="str">
        <f t="shared" si="34"/>
        <v/>
      </c>
      <c r="C857" s="593" t="str" cm="1">
        <f t="array" ref="C857">IF(B857="","",_xlfn.IFS(B857="A","📦 Appro. généraux",B857="H","🛡️ Hygiène &amp; Sécurité",B857="B","🏗️ Bâtiments &amp; Travaux",B857="J","🏗️ Bâtiments &amp; Travaux",B857="R","⚙️ Mécanique &amp; Atelier",B857="N","🧪 Chimie &amp; Biologie",B857="G","🧪 Chimie &amp; Biologie",B857="C","📣 Communication &amp; Culture",B857="D","✈️ Déplacements &amp; Logist.",B857="F","✈️ Déplacements &amp; Logist.",B857="E","📋 Études, Conseils &amp; RH",B857="I","💻 Informatique &amp; Audio.",B857="M","🔬 Instruments scient.",B857="O","🔬 Instruments scient.",B857="P","🔬 Instruments scient.",B857="S","🔬 Instruments scient.",B857="T","🔬 Instruments scient.",B857="U","🔬 Instruments scient.",B857="V","🔬 Instruments scient.",B857="W","🔬 Instruments scient.",B857="K","🐁 Expérimentation",B857="Q","🐁 Expérimentation",B857="L","🏥 Santé &amp; Médical",TRUE,"❓ Inconnu"))</f>
        <v/>
      </c>
      <c r="U857" s="179"/>
    </row>
    <row r="858" spans="2:21" x14ac:dyDescent="0.35">
      <c r="B858" s="592" t="str">
        <f t="shared" si="34"/>
        <v/>
      </c>
      <c r="C858" s="593" t="str" cm="1">
        <f t="array" ref="C858">IF(B858="","",_xlfn.IFS(B858="A","📦 Appro. généraux",B858="H","🛡️ Hygiène &amp; Sécurité",B858="B","🏗️ Bâtiments &amp; Travaux",B858="J","🏗️ Bâtiments &amp; Travaux",B858="R","⚙️ Mécanique &amp; Atelier",B858="N","🧪 Chimie &amp; Biologie",B858="G","🧪 Chimie &amp; Biologie",B858="C","📣 Communication &amp; Culture",B858="D","✈️ Déplacements &amp; Logist.",B858="F","✈️ Déplacements &amp; Logist.",B858="E","📋 Études, Conseils &amp; RH",B858="I","💻 Informatique &amp; Audio.",B858="M","🔬 Instruments scient.",B858="O","🔬 Instruments scient.",B858="P","🔬 Instruments scient.",B858="S","🔬 Instruments scient.",B858="T","🔬 Instruments scient.",B858="U","🔬 Instruments scient.",B858="V","🔬 Instruments scient.",B858="W","🔬 Instruments scient.",B858="K","🐁 Expérimentation",B858="Q","🐁 Expérimentation",B858="L","🏥 Santé &amp; Médical",TRUE,"❓ Inconnu"))</f>
        <v/>
      </c>
      <c r="U858" s="179"/>
    </row>
    <row r="859" spans="2:21" x14ac:dyDescent="0.35">
      <c r="B859" s="592" t="str">
        <f t="shared" si="34"/>
        <v/>
      </c>
      <c r="C859" s="593" t="str" cm="1">
        <f t="array" ref="C859">IF(B859="","",_xlfn.IFS(B859="A","📦 Appro. généraux",B859="H","🛡️ Hygiène &amp; Sécurité",B859="B","🏗️ Bâtiments &amp; Travaux",B859="J","🏗️ Bâtiments &amp; Travaux",B859="R","⚙️ Mécanique &amp; Atelier",B859="N","🧪 Chimie &amp; Biologie",B859="G","🧪 Chimie &amp; Biologie",B859="C","📣 Communication &amp; Culture",B859="D","✈️ Déplacements &amp; Logist.",B859="F","✈️ Déplacements &amp; Logist.",B859="E","📋 Études, Conseils &amp; RH",B859="I","💻 Informatique &amp; Audio.",B859="M","🔬 Instruments scient.",B859="O","🔬 Instruments scient.",B859="P","🔬 Instruments scient.",B859="S","🔬 Instruments scient.",B859="T","🔬 Instruments scient.",B859="U","🔬 Instruments scient.",B859="V","🔬 Instruments scient.",B859="W","🔬 Instruments scient.",B859="K","🐁 Expérimentation",B859="Q","🐁 Expérimentation",B859="L","🏥 Santé &amp; Médical",TRUE,"❓ Inconnu"))</f>
        <v/>
      </c>
      <c r="U859" s="179"/>
    </row>
    <row r="860" spans="2:21" x14ac:dyDescent="0.35">
      <c r="B860" s="592" t="str">
        <f t="shared" si="34"/>
        <v/>
      </c>
      <c r="C860" s="593" t="str" cm="1">
        <f t="array" ref="C860">IF(B860="","",_xlfn.IFS(B860="A","📦 Appro. généraux",B860="H","🛡️ Hygiène &amp; Sécurité",B860="B","🏗️ Bâtiments &amp; Travaux",B860="J","🏗️ Bâtiments &amp; Travaux",B860="R","⚙️ Mécanique &amp; Atelier",B860="N","🧪 Chimie &amp; Biologie",B860="G","🧪 Chimie &amp; Biologie",B860="C","📣 Communication &amp; Culture",B860="D","✈️ Déplacements &amp; Logist.",B860="F","✈️ Déplacements &amp; Logist.",B860="E","📋 Études, Conseils &amp; RH",B860="I","💻 Informatique &amp; Audio.",B860="M","🔬 Instruments scient.",B860="O","🔬 Instruments scient.",B860="P","🔬 Instruments scient.",B860="S","🔬 Instruments scient.",B860="T","🔬 Instruments scient.",B860="U","🔬 Instruments scient.",B860="V","🔬 Instruments scient.",B860="W","🔬 Instruments scient.",B860="K","🐁 Expérimentation",B860="Q","🐁 Expérimentation",B860="L","🏥 Santé &amp; Médical",TRUE,"❓ Inconnu"))</f>
        <v/>
      </c>
      <c r="U860" s="179"/>
    </row>
    <row r="861" spans="2:21" x14ac:dyDescent="0.35">
      <c r="B861" s="592" t="str">
        <f t="shared" si="34"/>
        <v/>
      </c>
      <c r="C861" s="593" t="str" cm="1">
        <f t="array" ref="C861">IF(B861="","",_xlfn.IFS(B861="A","📦 Appro. généraux",B861="H","🛡️ Hygiène &amp; Sécurité",B861="B","🏗️ Bâtiments &amp; Travaux",B861="J","🏗️ Bâtiments &amp; Travaux",B861="R","⚙️ Mécanique &amp; Atelier",B861="N","🧪 Chimie &amp; Biologie",B861="G","🧪 Chimie &amp; Biologie",B861="C","📣 Communication &amp; Culture",B861="D","✈️ Déplacements &amp; Logist.",B861="F","✈️ Déplacements &amp; Logist.",B861="E","📋 Études, Conseils &amp; RH",B861="I","💻 Informatique &amp; Audio.",B861="M","🔬 Instruments scient.",B861="O","🔬 Instruments scient.",B861="P","🔬 Instruments scient.",B861="S","🔬 Instruments scient.",B861="T","🔬 Instruments scient.",B861="U","🔬 Instruments scient.",B861="V","🔬 Instruments scient.",B861="W","🔬 Instruments scient.",B861="K","🐁 Expérimentation",B861="Q","🐁 Expérimentation",B861="L","🏥 Santé &amp; Médical",TRUE,"❓ Inconnu"))</f>
        <v/>
      </c>
      <c r="U861" s="179"/>
    </row>
    <row r="862" spans="2:21" x14ac:dyDescent="0.35">
      <c r="B862" s="592" t="str">
        <f t="shared" si="34"/>
        <v/>
      </c>
      <c r="C862" s="593" t="str" cm="1">
        <f t="array" ref="C862">IF(B862="","",_xlfn.IFS(B862="A","📦 Appro. généraux",B862="H","🛡️ Hygiène &amp; Sécurité",B862="B","🏗️ Bâtiments &amp; Travaux",B862="J","🏗️ Bâtiments &amp; Travaux",B862="R","⚙️ Mécanique &amp; Atelier",B862="N","🧪 Chimie &amp; Biologie",B862="G","🧪 Chimie &amp; Biologie",B862="C","📣 Communication &amp; Culture",B862="D","✈️ Déplacements &amp; Logist.",B862="F","✈️ Déplacements &amp; Logist.",B862="E","📋 Études, Conseils &amp; RH",B862="I","💻 Informatique &amp; Audio.",B862="M","🔬 Instruments scient.",B862="O","🔬 Instruments scient.",B862="P","🔬 Instruments scient.",B862="S","🔬 Instruments scient.",B862="T","🔬 Instruments scient.",B862="U","🔬 Instruments scient.",B862="V","🔬 Instruments scient.",B862="W","🔬 Instruments scient.",B862="K","🐁 Expérimentation",B862="Q","🐁 Expérimentation",B862="L","🏥 Santé &amp; Médical",TRUE,"❓ Inconnu"))</f>
        <v/>
      </c>
      <c r="U862" s="179"/>
    </row>
    <row r="863" spans="2:21" x14ac:dyDescent="0.35">
      <c r="B863" s="592" t="str">
        <f t="shared" si="34"/>
        <v/>
      </c>
      <c r="C863" s="593" t="str" cm="1">
        <f t="array" ref="C863">IF(B863="","",_xlfn.IFS(B863="A","📦 Appro. généraux",B863="H","🛡️ Hygiène &amp; Sécurité",B863="B","🏗️ Bâtiments &amp; Travaux",B863="J","🏗️ Bâtiments &amp; Travaux",B863="R","⚙️ Mécanique &amp; Atelier",B863="N","🧪 Chimie &amp; Biologie",B863="G","🧪 Chimie &amp; Biologie",B863="C","📣 Communication &amp; Culture",B863="D","✈️ Déplacements &amp; Logist.",B863="F","✈️ Déplacements &amp; Logist.",B863="E","📋 Études, Conseils &amp; RH",B863="I","💻 Informatique &amp; Audio.",B863="M","🔬 Instruments scient.",B863="O","🔬 Instruments scient.",B863="P","🔬 Instruments scient.",B863="S","🔬 Instruments scient.",B863="T","🔬 Instruments scient.",B863="U","🔬 Instruments scient.",B863="V","🔬 Instruments scient.",B863="W","🔬 Instruments scient.",B863="K","🐁 Expérimentation",B863="Q","🐁 Expérimentation",B863="L","🏥 Santé &amp; Médical",TRUE,"❓ Inconnu"))</f>
        <v/>
      </c>
      <c r="U863" s="179"/>
    </row>
    <row r="864" spans="2:21" x14ac:dyDescent="0.35">
      <c r="B864" s="592" t="str">
        <f t="shared" si="34"/>
        <v/>
      </c>
      <c r="C864" s="593" t="str" cm="1">
        <f t="array" ref="C864">IF(B864="","",_xlfn.IFS(B864="A","📦 Appro. généraux",B864="H","🛡️ Hygiène &amp; Sécurité",B864="B","🏗️ Bâtiments &amp; Travaux",B864="J","🏗️ Bâtiments &amp; Travaux",B864="R","⚙️ Mécanique &amp; Atelier",B864="N","🧪 Chimie &amp; Biologie",B864="G","🧪 Chimie &amp; Biologie",B864="C","📣 Communication &amp; Culture",B864="D","✈️ Déplacements &amp; Logist.",B864="F","✈️ Déplacements &amp; Logist.",B864="E","📋 Études, Conseils &amp; RH",B864="I","💻 Informatique &amp; Audio.",B864="M","🔬 Instruments scient.",B864="O","🔬 Instruments scient.",B864="P","🔬 Instruments scient.",B864="S","🔬 Instruments scient.",B864="T","🔬 Instruments scient.",B864="U","🔬 Instruments scient.",B864="V","🔬 Instruments scient.",B864="W","🔬 Instruments scient.",B864="K","🐁 Expérimentation",B864="Q","🐁 Expérimentation",B864="L","🏥 Santé &amp; Médical",TRUE,"❓ Inconnu"))</f>
        <v/>
      </c>
      <c r="U864" s="179"/>
    </row>
    <row r="865" spans="2:21" x14ac:dyDescent="0.35">
      <c r="B865" s="592" t="str">
        <f t="shared" si="34"/>
        <v/>
      </c>
      <c r="C865" s="593" t="str" cm="1">
        <f t="array" ref="C865">IF(B865="","",_xlfn.IFS(B865="A","📦 Appro. généraux",B865="H","🛡️ Hygiène &amp; Sécurité",B865="B","🏗️ Bâtiments &amp; Travaux",B865="J","🏗️ Bâtiments &amp; Travaux",B865="R","⚙️ Mécanique &amp; Atelier",B865="N","🧪 Chimie &amp; Biologie",B865="G","🧪 Chimie &amp; Biologie",B865="C","📣 Communication &amp; Culture",B865="D","✈️ Déplacements &amp; Logist.",B865="F","✈️ Déplacements &amp; Logist.",B865="E","📋 Études, Conseils &amp; RH",B865="I","💻 Informatique &amp; Audio.",B865="M","🔬 Instruments scient.",B865="O","🔬 Instruments scient.",B865="P","🔬 Instruments scient.",B865="S","🔬 Instruments scient.",B865="T","🔬 Instruments scient.",B865="U","🔬 Instruments scient.",B865="V","🔬 Instruments scient.",B865="W","🔬 Instruments scient.",B865="K","🐁 Expérimentation",B865="Q","🐁 Expérimentation",B865="L","🏥 Santé &amp; Médical",TRUE,"❓ Inconnu"))</f>
        <v/>
      </c>
      <c r="U865" s="179"/>
    </row>
    <row r="866" spans="2:21" x14ac:dyDescent="0.35">
      <c r="B866" s="592" t="str">
        <f t="shared" si="34"/>
        <v/>
      </c>
      <c r="C866" s="593" t="str" cm="1">
        <f t="array" ref="C866">IF(B866="","",_xlfn.IFS(B866="A","📦 Appro. généraux",B866="H","🛡️ Hygiène &amp; Sécurité",B866="B","🏗️ Bâtiments &amp; Travaux",B866="J","🏗️ Bâtiments &amp; Travaux",B866="R","⚙️ Mécanique &amp; Atelier",B866="N","🧪 Chimie &amp; Biologie",B866="G","🧪 Chimie &amp; Biologie",B866="C","📣 Communication &amp; Culture",B866="D","✈️ Déplacements &amp; Logist.",B866="F","✈️ Déplacements &amp; Logist.",B866="E","📋 Études, Conseils &amp; RH",B866="I","💻 Informatique &amp; Audio.",B866="M","🔬 Instruments scient.",B866="O","🔬 Instruments scient.",B866="P","🔬 Instruments scient.",B866="S","🔬 Instruments scient.",B866="T","🔬 Instruments scient.",B866="U","🔬 Instruments scient.",B866="V","🔬 Instruments scient.",B866="W","🔬 Instruments scient.",B866="K","🐁 Expérimentation",B866="Q","🐁 Expérimentation",B866="L","🏥 Santé &amp; Médical",TRUE,"❓ Inconnu"))</f>
        <v/>
      </c>
      <c r="U866" s="179"/>
    </row>
    <row r="867" spans="2:21" x14ac:dyDescent="0.35">
      <c r="B867" s="592" t="str">
        <f t="shared" si="34"/>
        <v/>
      </c>
      <c r="C867" s="593" t="str" cm="1">
        <f t="array" ref="C867">IF(B867="","",_xlfn.IFS(B867="A","📦 Appro. généraux",B867="H","🛡️ Hygiène &amp; Sécurité",B867="B","🏗️ Bâtiments &amp; Travaux",B867="J","🏗️ Bâtiments &amp; Travaux",B867="R","⚙️ Mécanique &amp; Atelier",B867="N","🧪 Chimie &amp; Biologie",B867="G","🧪 Chimie &amp; Biologie",B867="C","📣 Communication &amp; Culture",B867="D","✈️ Déplacements &amp; Logist.",B867="F","✈️ Déplacements &amp; Logist.",B867="E","📋 Études, Conseils &amp; RH",B867="I","💻 Informatique &amp; Audio.",B867="M","🔬 Instruments scient.",B867="O","🔬 Instruments scient.",B867="P","🔬 Instruments scient.",B867="S","🔬 Instruments scient.",B867="T","🔬 Instruments scient.",B867="U","🔬 Instruments scient.",B867="V","🔬 Instruments scient.",B867="W","🔬 Instruments scient.",B867="K","🐁 Expérimentation",B867="Q","🐁 Expérimentation",B867="L","🏥 Santé &amp; Médical",TRUE,"❓ Inconnu"))</f>
        <v/>
      </c>
      <c r="U867" s="179"/>
    </row>
    <row r="868" spans="2:21" x14ac:dyDescent="0.35">
      <c r="B868" s="592" t="str">
        <f t="shared" si="34"/>
        <v/>
      </c>
      <c r="C868" s="593" t="str" cm="1">
        <f t="array" ref="C868">IF(B868="","",_xlfn.IFS(B868="A","📦 Appro. généraux",B868="H","🛡️ Hygiène &amp; Sécurité",B868="B","🏗️ Bâtiments &amp; Travaux",B868="J","🏗️ Bâtiments &amp; Travaux",B868="R","⚙️ Mécanique &amp; Atelier",B868="N","🧪 Chimie &amp; Biologie",B868="G","🧪 Chimie &amp; Biologie",B868="C","📣 Communication &amp; Culture",B868="D","✈️ Déplacements &amp; Logist.",B868="F","✈️ Déplacements &amp; Logist.",B868="E","📋 Études, Conseils &amp; RH",B868="I","💻 Informatique &amp; Audio.",B868="M","🔬 Instruments scient.",B868="O","🔬 Instruments scient.",B868="P","🔬 Instruments scient.",B868="S","🔬 Instruments scient.",B868="T","🔬 Instruments scient.",B868="U","🔬 Instruments scient.",B868="V","🔬 Instruments scient.",B868="W","🔬 Instruments scient.",B868="K","🐁 Expérimentation",B868="Q","🐁 Expérimentation",B868="L","🏥 Santé &amp; Médical",TRUE,"❓ Inconnu"))</f>
        <v/>
      </c>
      <c r="U868" s="179"/>
    </row>
    <row r="869" spans="2:21" x14ac:dyDescent="0.35">
      <c r="B869" s="592" t="str">
        <f t="shared" si="34"/>
        <v/>
      </c>
      <c r="C869" s="593" t="str" cm="1">
        <f t="array" ref="C869">IF(B869="","",_xlfn.IFS(B869="A","📦 Appro. généraux",B869="H","🛡️ Hygiène &amp; Sécurité",B869="B","🏗️ Bâtiments &amp; Travaux",B869="J","🏗️ Bâtiments &amp; Travaux",B869="R","⚙️ Mécanique &amp; Atelier",B869="N","🧪 Chimie &amp; Biologie",B869="G","🧪 Chimie &amp; Biologie",B869="C","📣 Communication &amp; Culture",B869="D","✈️ Déplacements &amp; Logist.",B869="F","✈️ Déplacements &amp; Logist.",B869="E","📋 Études, Conseils &amp; RH",B869="I","💻 Informatique &amp; Audio.",B869="M","🔬 Instruments scient.",B869="O","🔬 Instruments scient.",B869="P","🔬 Instruments scient.",B869="S","🔬 Instruments scient.",B869="T","🔬 Instruments scient.",B869="U","🔬 Instruments scient.",B869="V","🔬 Instruments scient.",B869="W","🔬 Instruments scient.",B869="K","🐁 Expérimentation",B869="Q","🐁 Expérimentation",B869="L","🏥 Santé &amp; Médical",TRUE,"❓ Inconnu"))</f>
        <v/>
      </c>
      <c r="U869" s="179"/>
    </row>
    <row r="870" spans="2:21" x14ac:dyDescent="0.35">
      <c r="B870" s="592" t="str">
        <f t="shared" si="34"/>
        <v/>
      </c>
      <c r="C870" s="593" t="str" cm="1">
        <f t="array" ref="C870">IF(B870="","",_xlfn.IFS(B870="A","📦 Appro. généraux",B870="H","🛡️ Hygiène &amp; Sécurité",B870="B","🏗️ Bâtiments &amp; Travaux",B870="J","🏗️ Bâtiments &amp; Travaux",B870="R","⚙️ Mécanique &amp; Atelier",B870="N","🧪 Chimie &amp; Biologie",B870="G","🧪 Chimie &amp; Biologie",B870="C","📣 Communication &amp; Culture",B870="D","✈️ Déplacements &amp; Logist.",B870="F","✈️ Déplacements &amp; Logist.",B870="E","📋 Études, Conseils &amp; RH",B870="I","💻 Informatique &amp; Audio.",B870="M","🔬 Instruments scient.",B870="O","🔬 Instruments scient.",B870="P","🔬 Instruments scient.",B870="S","🔬 Instruments scient.",B870="T","🔬 Instruments scient.",B870="U","🔬 Instruments scient.",B870="V","🔬 Instruments scient.",B870="W","🔬 Instruments scient.",B870="K","🐁 Expérimentation",B870="Q","🐁 Expérimentation",B870="L","🏥 Santé &amp; Médical",TRUE,"❓ Inconnu"))</f>
        <v/>
      </c>
      <c r="U870" s="179"/>
    </row>
    <row r="871" spans="2:21" x14ac:dyDescent="0.35">
      <c r="B871" s="592" t="str">
        <f t="shared" si="34"/>
        <v/>
      </c>
      <c r="C871" s="593" t="str" cm="1">
        <f t="array" ref="C871">IF(B871="","",_xlfn.IFS(B871="A","📦 Appro. généraux",B871="H","🛡️ Hygiène &amp; Sécurité",B871="B","🏗️ Bâtiments &amp; Travaux",B871="J","🏗️ Bâtiments &amp; Travaux",B871="R","⚙️ Mécanique &amp; Atelier",B871="N","🧪 Chimie &amp; Biologie",B871="G","🧪 Chimie &amp; Biologie",B871="C","📣 Communication &amp; Culture",B871="D","✈️ Déplacements &amp; Logist.",B871="F","✈️ Déplacements &amp; Logist.",B871="E","📋 Études, Conseils &amp; RH",B871="I","💻 Informatique &amp; Audio.",B871="M","🔬 Instruments scient.",B871="O","🔬 Instruments scient.",B871="P","🔬 Instruments scient.",B871="S","🔬 Instruments scient.",B871="T","🔬 Instruments scient.",B871="U","🔬 Instruments scient.",B871="V","🔬 Instruments scient.",B871="W","🔬 Instruments scient.",B871="K","🐁 Expérimentation",B871="Q","🐁 Expérimentation",B871="L","🏥 Santé &amp; Médical",TRUE,"❓ Inconnu"))</f>
        <v/>
      </c>
      <c r="U871" s="179"/>
    </row>
    <row r="872" spans="2:21" x14ac:dyDescent="0.35">
      <c r="B872" s="592" t="str">
        <f t="shared" si="34"/>
        <v/>
      </c>
      <c r="C872" s="593" t="str" cm="1">
        <f t="array" ref="C872">IF(B872="","",_xlfn.IFS(B872="A","📦 Appro. généraux",B872="H","🛡️ Hygiène &amp; Sécurité",B872="B","🏗️ Bâtiments &amp; Travaux",B872="J","🏗️ Bâtiments &amp; Travaux",B872="R","⚙️ Mécanique &amp; Atelier",B872="N","🧪 Chimie &amp; Biologie",B872="G","🧪 Chimie &amp; Biologie",B872="C","📣 Communication &amp; Culture",B872="D","✈️ Déplacements &amp; Logist.",B872="F","✈️ Déplacements &amp; Logist.",B872="E","📋 Études, Conseils &amp; RH",B872="I","💻 Informatique &amp; Audio.",B872="M","🔬 Instruments scient.",B872="O","🔬 Instruments scient.",B872="P","🔬 Instruments scient.",B872="S","🔬 Instruments scient.",B872="T","🔬 Instruments scient.",B872="U","🔬 Instruments scient.",B872="V","🔬 Instruments scient.",B872="W","🔬 Instruments scient.",B872="K","🐁 Expérimentation",B872="Q","🐁 Expérimentation",B872="L","🏥 Santé &amp; Médical",TRUE,"❓ Inconnu"))</f>
        <v/>
      </c>
      <c r="U872" s="179"/>
    </row>
    <row r="873" spans="2:21" x14ac:dyDescent="0.35">
      <c r="B873" s="592" t="str">
        <f t="shared" si="34"/>
        <v/>
      </c>
      <c r="C873" s="593" t="str" cm="1">
        <f t="array" ref="C873">IF(B873="","",_xlfn.IFS(B873="A","📦 Appro. généraux",B873="H","🛡️ Hygiène &amp; Sécurité",B873="B","🏗️ Bâtiments &amp; Travaux",B873="J","🏗️ Bâtiments &amp; Travaux",B873="R","⚙️ Mécanique &amp; Atelier",B873="N","🧪 Chimie &amp; Biologie",B873="G","🧪 Chimie &amp; Biologie",B873="C","📣 Communication &amp; Culture",B873="D","✈️ Déplacements &amp; Logist.",B873="F","✈️ Déplacements &amp; Logist.",B873="E","📋 Études, Conseils &amp; RH",B873="I","💻 Informatique &amp; Audio.",B873="M","🔬 Instruments scient.",B873="O","🔬 Instruments scient.",B873="P","🔬 Instruments scient.",B873="S","🔬 Instruments scient.",B873="T","🔬 Instruments scient.",B873="U","🔬 Instruments scient.",B873="V","🔬 Instruments scient.",B873="W","🔬 Instruments scient.",B873="K","🐁 Expérimentation",B873="Q","🐁 Expérimentation",B873="L","🏥 Santé &amp; Médical",TRUE,"❓ Inconnu"))</f>
        <v/>
      </c>
      <c r="U873" s="179"/>
    </row>
    <row r="874" spans="2:21" x14ac:dyDescent="0.35">
      <c r="B874" s="592" t="str">
        <f t="shared" si="34"/>
        <v/>
      </c>
      <c r="C874" s="593" t="str" cm="1">
        <f t="array" ref="C874">IF(B874="","",_xlfn.IFS(B874="A","📦 Appro. généraux",B874="H","🛡️ Hygiène &amp; Sécurité",B874="B","🏗️ Bâtiments &amp; Travaux",B874="J","🏗️ Bâtiments &amp; Travaux",B874="R","⚙️ Mécanique &amp; Atelier",B874="N","🧪 Chimie &amp; Biologie",B874="G","🧪 Chimie &amp; Biologie",B874="C","📣 Communication &amp; Culture",B874="D","✈️ Déplacements &amp; Logist.",B874="F","✈️ Déplacements &amp; Logist.",B874="E","📋 Études, Conseils &amp; RH",B874="I","💻 Informatique &amp; Audio.",B874="M","🔬 Instruments scient.",B874="O","🔬 Instruments scient.",B874="P","🔬 Instruments scient.",B874="S","🔬 Instruments scient.",B874="T","🔬 Instruments scient.",B874="U","🔬 Instruments scient.",B874="V","🔬 Instruments scient.",B874="W","🔬 Instruments scient.",B874="K","🐁 Expérimentation",B874="Q","🐁 Expérimentation",B874="L","🏥 Santé &amp; Médical",TRUE,"❓ Inconnu"))</f>
        <v/>
      </c>
      <c r="U874" s="179"/>
    </row>
    <row r="875" spans="2:21" x14ac:dyDescent="0.35">
      <c r="B875" s="592" t="str">
        <f t="shared" si="34"/>
        <v/>
      </c>
      <c r="C875" s="593" t="str" cm="1">
        <f t="array" ref="C875">IF(B875="","",_xlfn.IFS(B875="A","📦 Appro. généraux",B875="H","🛡️ Hygiène &amp; Sécurité",B875="B","🏗️ Bâtiments &amp; Travaux",B875="J","🏗️ Bâtiments &amp; Travaux",B875="R","⚙️ Mécanique &amp; Atelier",B875="N","🧪 Chimie &amp; Biologie",B875="G","🧪 Chimie &amp; Biologie",B875="C","📣 Communication &amp; Culture",B875="D","✈️ Déplacements &amp; Logist.",B875="F","✈️ Déplacements &amp; Logist.",B875="E","📋 Études, Conseils &amp; RH",B875="I","💻 Informatique &amp; Audio.",B875="M","🔬 Instruments scient.",B875="O","🔬 Instruments scient.",B875="P","🔬 Instruments scient.",B875="S","🔬 Instruments scient.",B875="T","🔬 Instruments scient.",B875="U","🔬 Instruments scient.",B875="V","🔬 Instruments scient.",B875="W","🔬 Instruments scient.",B875="K","🐁 Expérimentation",B875="Q","🐁 Expérimentation",B875="L","🏥 Santé &amp; Médical",TRUE,"❓ Inconnu"))</f>
        <v/>
      </c>
      <c r="U875" s="179"/>
    </row>
    <row r="876" spans="2:21" x14ac:dyDescent="0.35">
      <c r="B876" s="592" t="str">
        <f t="shared" si="34"/>
        <v/>
      </c>
      <c r="C876" s="593" t="str" cm="1">
        <f t="array" ref="C876">IF(B876="","",_xlfn.IFS(B876="A","📦 Appro. généraux",B876="H","🛡️ Hygiène &amp; Sécurité",B876="B","🏗️ Bâtiments &amp; Travaux",B876="J","🏗️ Bâtiments &amp; Travaux",B876="R","⚙️ Mécanique &amp; Atelier",B876="N","🧪 Chimie &amp; Biologie",B876="G","🧪 Chimie &amp; Biologie",B876="C","📣 Communication &amp; Culture",B876="D","✈️ Déplacements &amp; Logist.",B876="F","✈️ Déplacements &amp; Logist.",B876="E","📋 Études, Conseils &amp; RH",B876="I","💻 Informatique &amp; Audio.",B876="M","🔬 Instruments scient.",B876="O","🔬 Instruments scient.",B876="P","🔬 Instruments scient.",B876="S","🔬 Instruments scient.",B876="T","🔬 Instruments scient.",B876="U","🔬 Instruments scient.",B876="V","🔬 Instruments scient.",B876="W","🔬 Instruments scient.",B876="K","🐁 Expérimentation",B876="Q","🐁 Expérimentation",B876="L","🏥 Santé &amp; Médical",TRUE,"❓ Inconnu"))</f>
        <v/>
      </c>
      <c r="U876" s="179"/>
    </row>
    <row r="877" spans="2:21" x14ac:dyDescent="0.35">
      <c r="B877" s="592" t="str">
        <f t="shared" si="34"/>
        <v/>
      </c>
      <c r="C877" s="593" t="str" cm="1">
        <f t="array" ref="C877">IF(B877="","",_xlfn.IFS(B877="A","📦 Appro. généraux",B877="H","🛡️ Hygiène &amp; Sécurité",B877="B","🏗️ Bâtiments &amp; Travaux",B877="J","🏗️ Bâtiments &amp; Travaux",B877="R","⚙️ Mécanique &amp; Atelier",B877="N","🧪 Chimie &amp; Biologie",B877="G","🧪 Chimie &amp; Biologie",B877="C","📣 Communication &amp; Culture",B877="D","✈️ Déplacements &amp; Logist.",B877="F","✈️ Déplacements &amp; Logist.",B877="E","📋 Études, Conseils &amp; RH",B877="I","💻 Informatique &amp; Audio.",B877="M","🔬 Instruments scient.",B877="O","🔬 Instruments scient.",B877="P","🔬 Instruments scient.",B877="S","🔬 Instruments scient.",B877="T","🔬 Instruments scient.",B877="U","🔬 Instruments scient.",B877="V","🔬 Instruments scient.",B877="W","🔬 Instruments scient.",B877="K","🐁 Expérimentation",B877="Q","🐁 Expérimentation",B877="L","🏥 Santé &amp; Médical",TRUE,"❓ Inconnu"))</f>
        <v/>
      </c>
      <c r="U877" s="179"/>
    </row>
    <row r="878" spans="2:21" x14ac:dyDescent="0.35">
      <c r="B878" s="592" t="str">
        <f t="shared" si="34"/>
        <v/>
      </c>
      <c r="C878" s="593" t="str" cm="1">
        <f t="array" ref="C878">IF(B878="","",_xlfn.IFS(B878="A","📦 Appro. généraux",B878="H","🛡️ Hygiène &amp; Sécurité",B878="B","🏗️ Bâtiments &amp; Travaux",B878="J","🏗️ Bâtiments &amp; Travaux",B878="R","⚙️ Mécanique &amp; Atelier",B878="N","🧪 Chimie &amp; Biologie",B878="G","🧪 Chimie &amp; Biologie",B878="C","📣 Communication &amp; Culture",B878="D","✈️ Déplacements &amp; Logist.",B878="F","✈️ Déplacements &amp; Logist.",B878="E","📋 Études, Conseils &amp; RH",B878="I","💻 Informatique &amp; Audio.",B878="M","🔬 Instruments scient.",B878="O","🔬 Instruments scient.",B878="P","🔬 Instruments scient.",B878="S","🔬 Instruments scient.",B878="T","🔬 Instruments scient.",B878="U","🔬 Instruments scient.",B878="V","🔬 Instruments scient.",B878="W","🔬 Instruments scient.",B878="K","🐁 Expérimentation",B878="Q","🐁 Expérimentation",B878="L","🏥 Santé &amp; Médical",TRUE,"❓ Inconnu"))</f>
        <v/>
      </c>
      <c r="U878" s="179"/>
    </row>
    <row r="879" spans="2:21" x14ac:dyDescent="0.35">
      <c r="B879" s="592" t="str">
        <f t="shared" si="34"/>
        <v/>
      </c>
      <c r="C879" s="593" t="str" cm="1">
        <f t="array" ref="C879">IF(B879="","",_xlfn.IFS(B879="A","📦 Appro. généraux",B879="H","🛡️ Hygiène &amp; Sécurité",B879="B","🏗️ Bâtiments &amp; Travaux",B879="J","🏗️ Bâtiments &amp; Travaux",B879="R","⚙️ Mécanique &amp; Atelier",B879="N","🧪 Chimie &amp; Biologie",B879="G","🧪 Chimie &amp; Biologie",B879="C","📣 Communication &amp; Culture",B879="D","✈️ Déplacements &amp; Logist.",B879="F","✈️ Déplacements &amp; Logist.",B879="E","📋 Études, Conseils &amp; RH",B879="I","💻 Informatique &amp; Audio.",B879="M","🔬 Instruments scient.",B879="O","🔬 Instruments scient.",B879="P","🔬 Instruments scient.",B879="S","🔬 Instruments scient.",B879="T","🔬 Instruments scient.",B879="U","🔬 Instruments scient.",B879="V","🔬 Instruments scient.",B879="W","🔬 Instruments scient.",B879="K","🐁 Expérimentation",B879="Q","🐁 Expérimentation",B879="L","🏥 Santé &amp; Médical",TRUE,"❓ Inconnu"))</f>
        <v/>
      </c>
      <c r="U879" s="179"/>
    </row>
    <row r="880" spans="2:21" x14ac:dyDescent="0.35">
      <c r="B880" s="592" t="str">
        <f t="shared" si="34"/>
        <v/>
      </c>
      <c r="C880" s="593" t="str" cm="1">
        <f t="array" ref="C880">IF(B880="","",_xlfn.IFS(B880="A","📦 Appro. généraux",B880="H","🛡️ Hygiène &amp; Sécurité",B880="B","🏗️ Bâtiments &amp; Travaux",B880="J","🏗️ Bâtiments &amp; Travaux",B880="R","⚙️ Mécanique &amp; Atelier",B880="N","🧪 Chimie &amp; Biologie",B880="G","🧪 Chimie &amp; Biologie",B880="C","📣 Communication &amp; Culture",B880="D","✈️ Déplacements &amp; Logist.",B880="F","✈️ Déplacements &amp; Logist.",B880="E","📋 Études, Conseils &amp; RH",B880="I","💻 Informatique &amp; Audio.",B880="M","🔬 Instruments scient.",B880="O","🔬 Instruments scient.",B880="P","🔬 Instruments scient.",B880="S","🔬 Instruments scient.",B880="T","🔬 Instruments scient.",B880="U","🔬 Instruments scient.",B880="V","🔬 Instruments scient.",B880="W","🔬 Instruments scient.",B880="K","🐁 Expérimentation",B880="Q","🐁 Expérimentation",B880="L","🏥 Santé &amp; Médical",TRUE,"❓ Inconnu"))</f>
        <v/>
      </c>
      <c r="U880" s="179"/>
    </row>
    <row r="881" spans="2:21" x14ac:dyDescent="0.35">
      <c r="B881" s="592" t="str">
        <f t="shared" si="34"/>
        <v/>
      </c>
      <c r="C881" s="593" t="str" cm="1">
        <f t="array" ref="C881">IF(B881="","",_xlfn.IFS(B881="A","📦 Appro. généraux",B881="H","🛡️ Hygiène &amp; Sécurité",B881="B","🏗️ Bâtiments &amp; Travaux",B881="J","🏗️ Bâtiments &amp; Travaux",B881="R","⚙️ Mécanique &amp; Atelier",B881="N","🧪 Chimie &amp; Biologie",B881="G","🧪 Chimie &amp; Biologie",B881="C","📣 Communication &amp; Culture",B881="D","✈️ Déplacements &amp; Logist.",B881="F","✈️ Déplacements &amp; Logist.",B881="E","📋 Études, Conseils &amp; RH",B881="I","💻 Informatique &amp; Audio.",B881="M","🔬 Instruments scient.",B881="O","🔬 Instruments scient.",B881="P","🔬 Instruments scient.",B881="S","🔬 Instruments scient.",B881="T","🔬 Instruments scient.",B881="U","🔬 Instruments scient.",B881="V","🔬 Instruments scient.",B881="W","🔬 Instruments scient.",B881="K","🐁 Expérimentation",B881="Q","🐁 Expérimentation",B881="L","🏥 Santé &amp; Médical",TRUE,"❓ Inconnu"))</f>
        <v/>
      </c>
      <c r="U881" s="179"/>
    </row>
    <row r="882" spans="2:21" x14ac:dyDescent="0.35">
      <c r="B882" s="592" t="str">
        <f t="shared" si="34"/>
        <v/>
      </c>
      <c r="C882" s="593" t="str" cm="1">
        <f t="array" ref="C882">IF(B882="","",_xlfn.IFS(B882="A","📦 Appro. généraux",B882="H","🛡️ Hygiène &amp; Sécurité",B882="B","🏗️ Bâtiments &amp; Travaux",B882="J","🏗️ Bâtiments &amp; Travaux",B882="R","⚙️ Mécanique &amp; Atelier",B882="N","🧪 Chimie &amp; Biologie",B882="G","🧪 Chimie &amp; Biologie",B882="C","📣 Communication &amp; Culture",B882="D","✈️ Déplacements &amp; Logist.",B882="F","✈️ Déplacements &amp; Logist.",B882="E","📋 Études, Conseils &amp; RH",B882="I","💻 Informatique &amp; Audio.",B882="M","🔬 Instruments scient.",B882="O","🔬 Instruments scient.",B882="P","🔬 Instruments scient.",B882="S","🔬 Instruments scient.",B882="T","🔬 Instruments scient.",B882="U","🔬 Instruments scient.",B882="V","🔬 Instruments scient.",B882="W","🔬 Instruments scient.",B882="K","🐁 Expérimentation",B882="Q","🐁 Expérimentation",B882="L","🏥 Santé &amp; Médical",TRUE,"❓ Inconnu"))</f>
        <v/>
      </c>
      <c r="U882" s="179"/>
    </row>
    <row r="883" spans="2:21" x14ac:dyDescent="0.35">
      <c r="B883" s="592" t="str">
        <f t="shared" si="34"/>
        <v/>
      </c>
      <c r="C883" s="593" t="str" cm="1">
        <f t="array" ref="C883">IF(B883="","",_xlfn.IFS(B883="A","📦 Appro. généraux",B883="H","🛡️ Hygiène &amp; Sécurité",B883="B","🏗️ Bâtiments &amp; Travaux",B883="J","🏗️ Bâtiments &amp; Travaux",B883="R","⚙️ Mécanique &amp; Atelier",B883="N","🧪 Chimie &amp; Biologie",B883="G","🧪 Chimie &amp; Biologie",B883="C","📣 Communication &amp; Culture",B883="D","✈️ Déplacements &amp; Logist.",B883="F","✈️ Déplacements &amp; Logist.",B883="E","📋 Études, Conseils &amp; RH",B883="I","💻 Informatique &amp; Audio.",B883="M","🔬 Instruments scient.",B883="O","🔬 Instruments scient.",B883="P","🔬 Instruments scient.",B883="S","🔬 Instruments scient.",B883="T","🔬 Instruments scient.",B883="U","🔬 Instruments scient.",B883="V","🔬 Instruments scient.",B883="W","🔬 Instruments scient.",B883="K","🐁 Expérimentation",B883="Q","🐁 Expérimentation",B883="L","🏥 Santé &amp; Médical",TRUE,"❓ Inconnu"))</f>
        <v/>
      </c>
      <c r="U883" s="179"/>
    </row>
    <row r="884" spans="2:21" x14ac:dyDescent="0.35">
      <c r="B884" s="592" t="str">
        <f t="shared" si="34"/>
        <v/>
      </c>
      <c r="C884" s="593" t="str" cm="1">
        <f t="array" ref="C884">IF(B884="","",_xlfn.IFS(B884="A","📦 Appro. généraux",B884="H","🛡️ Hygiène &amp; Sécurité",B884="B","🏗️ Bâtiments &amp; Travaux",B884="J","🏗️ Bâtiments &amp; Travaux",B884="R","⚙️ Mécanique &amp; Atelier",B884="N","🧪 Chimie &amp; Biologie",B884="G","🧪 Chimie &amp; Biologie",B884="C","📣 Communication &amp; Culture",B884="D","✈️ Déplacements &amp; Logist.",B884="F","✈️ Déplacements &amp; Logist.",B884="E","📋 Études, Conseils &amp; RH",B884="I","💻 Informatique &amp; Audio.",B884="M","🔬 Instruments scient.",B884="O","🔬 Instruments scient.",B884="P","🔬 Instruments scient.",B884="S","🔬 Instruments scient.",B884="T","🔬 Instruments scient.",B884="U","🔬 Instruments scient.",B884="V","🔬 Instruments scient.",B884="W","🔬 Instruments scient.",B884="K","🐁 Expérimentation",B884="Q","🐁 Expérimentation",B884="L","🏥 Santé &amp; Médical",TRUE,"❓ Inconnu"))</f>
        <v/>
      </c>
      <c r="U884" s="179"/>
    </row>
    <row r="885" spans="2:21" x14ac:dyDescent="0.35">
      <c r="B885" s="592" t="str">
        <f t="shared" si="34"/>
        <v/>
      </c>
      <c r="C885" s="593" t="str" cm="1">
        <f t="array" ref="C885">IF(B885="","",_xlfn.IFS(B885="A","📦 Appro. généraux",B885="H","🛡️ Hygiène &amp; Sécurité",B885="B","🏗️ Bâtiments &amp; Travaux",B885="J","🏗️ Bâtiments &amp; Travaux",B885="R","⚙️ Mécanique &amp; Atelier",B885="N","🧪 Chimie &amp; Biologie",B885="G","🧪 Chimie &amp; Biologie",B885="C","📣 Communication &amp; Culture",B885="D","✈️ Déplacements &amp; Logist.",B885="F","✈️ Déplacements &amp; Logist.",B885="E","📋 Études, Conseils &amp; RH",B885="I","💻 Informatique &amp; Audio.",B885="M","🔬 Instruments scient.",B885="O","🔬 Instruments scient.",B885="P","🔬 Instruments scient.",B885="S","🔬 Instruments scient.",B885="T","🔬 Instruments scient.",B885="U","🔬 Instruments scient.",B885="V","🔬 Instruments scient.",B885="W","🔬 Instruments scient.",B885="K","🐁 Expérimentation",B885="Q","🐁 Expérimentation",B885="L","🏥 Santé &amp; Médical",TRUE,"❓ Inconnu"))</f>
        <v/>
      </c>
      <c r="U885" s="179"/>
    </row>
    <row r="886" spans="2:21" x14ac:dyDescent="0.35">
      <c r="B886" s="592" t="str">
        <f t="shared" si="34"/>
        <v/>
      </c>
      <c r="C886" s="593" t="str" cm="1">
        <f t="array" ref="C886">IF(B886="","",_xlfn.IFS(B886="A","📦 Appro. généraux",B886="H","🛡️ Hygiène &amp; Sécurité",B886="B","🏗️ Bâtiments &amp; Travaux",B886="J","🏗️ Bâtiments &amp; Travaux",B886="R","⚙️ Mécanique &amp; Atelier",B886="N","🧪 Chimie &amp; Biologie",B886="G","🧪 Chimie &amp; Biologie",B886="C","📣 Communication &amp; Culture",B886="D","✈️ Déplacements &amp; Logist.",B886="F","✈️ Déplacements &amp; Logist.",B886="E","📋 Études, Conseils &amp; RH",B886="I","💻 Informatique &amp; Audio.",B886="M","🔬 Instruments scient.",B886="O","🔬 Instruments scient.",B886="P","🔬 Instruments scient.",B886="S","🔬 Instruments scient.",B886="T","🔬 Instruments scient.",B886="U","🔬 Instruments scient.",B886="V","🔬 Instruments scient.",B886="W","🔬 Instruments scient.",B886="K","🐁 Expérimentation",B886="Q","🐁 Expérimentation",B886="L","🏥 Santé &amp; Médical",TRUE,"❓ Inconnu"))</f>
        <v/>
      </c>
      <c r="U886" s="179"/>
    </row>
    <row r="887" spans="2:21" x14ac:dyDescent="0.35">
      <c r="B887" s="592" t="str">
        <f t="shared" si="34"/>
        <v/>
      </c>
      <c r="C887" s="593" t="str" cm="1">
        <f t="array" ref="C887">IF(B887="","",_xlfn.IFS(B887="A","📦 Appro. généraux",B887="H","🛡️ Hygiène &amp; Sécurité",B887="B","🏗️ Bâtiments &amp; Travaux",B887="J","🏗️ Bâtiments &amp; Travaux",B887="R","⚙️ Mécanique &amp; Atelier",B887="N","🧪 Chimie &amp; Biologie",B887="G","🧪 Chimie &amp; Biologie",B887="C","📣 Communication &amp; Culture",B887="D","✈️ Déplacements &amp; Logist.",B887="F","✈️ Déplacements &amp; Logist.",B887="E","📋 Études, Conseils &amp; RH",B887="I","💻 Informatique &amp; Audio.",B887="M","🔬 Instruments scient.",B887="O","🔬 Instruments scient.",B887="P","🔬 Instruments scient.",B887="S","🔬 Instruments scient.",B887="T","🔬 Instruments scient.",B887="U","🔬 Instruments scient.",B887="V","🔬 Instruments scient.",B887="W","🔬 Instruments scient.",B887="K","🐁 Expérimentation",B887="Q","🐁 Expérimentation",B887="L","🏥 Santé &amp; Médical",TRUE,"❓ Inconnu"))</f>
        <v/>
      </c>
      <c r="U887" s="179"/>
    </row>
    <row r="888" spans="2:21" x14ac:dyDescent="0.35">
      <c r="B888" s="592" t="str">
        <f t="shared" si="34"/>
        <v/>
      </c>
      <c r="C888" s="593" t="str" cm="1">
        <f t="array" ref="C888">IF(B888="","",_xlfn.IFS(B888="A","📦 Appro. généraux",B888="H","🛡️ Hygiène &amp; Sécurité",B888="B","🏗️ Bâtiments &amp; Travaux",B888="J","🏗️ Bâtiments &amp; Travaux",B888="R","⚙️ Mécanique &amp; Atelier",B888="N","🧪 Chimie &amp; Biologie",B888="G","🧪 Chimie &amp; Biologie",B888="C","📣 Communication &amp; Culture",B888="D","✈️ Déplacements &amp; Logist.",B888="F","✈️ Déplacements &amp; Logist.",B888="E","📋 Études, Conseils &amp; RH",B888="I","💻 Informatique &amp; Audio.",B888="M","🔬 Instruments scient.",B888="O","🔬 Instruments scient.",B888="P","🔬 Instruments scient.",B888="S","🔬 Instruments scient.",B888="T","🔬 Instruments scient.",B888="U","🔬 Instruments scient.",B888="V","🔬 Instruments scient.",B888="W","🔬 Instruments scient.",B888="K","🐁 Expérimentation",B888="Q","🐁 Expérimentation",B888="L","🏥 Santé &amp; Médical",TRUE,"❓ Inconnu"))</f>
        <v/>
      </c>
      <c r="U888" s="179"/>
    </row>
    <row r="889" spans="2:21" x14ac:dyDescent="0.35">
      <c r="B889" s="592" t="str">
        <f t="shared" si="34"/>
        <v/>
      </c>
      <c r="C889" s="593" t="str" cm="1">
        <f t="array" ref="C889">IF(B889="","",_xlfn.IFS(B889="A","📦 Appro. généraux",B889="H","🛡️ Hygiène &amp; Sécurité",B889="B","🏗️ Bâtiments &amp; Travaux",B889="J","🏗️ Bâtiments &amp; Travaux",B889="R","⚙️ Mécanique &amp; Atelier",B889="N","🧪 Chimie &amp; Biologie",B889="G","🧪 Chimie &amp; Biologie",B889="C","📣 Communication &amp; Culture",B889="D","✈️ Déplacements &amp; Logist.",B889="F","✈️ Déplacements &amp; Logist.",B889="E","📋 Études, Conseils &amp; RH",B889="I","💻 Informatique &amp; Audio.",B889="M","🔬 Instruments scient.",B889="O","🔬 Instruments scient.",B889="P","🔬 Instruments scient.",B889="S","🔬 Instruments scient.",B889="T","🔬 Instruments scient.",B889="U","🔬 Instruments scient.",B889="V","🔬 Instruments scient.",B889="W","🔬 Instruments scient.",B889="K","🐁 Expérimentation",B889="Q","🐁 Expérimentation",B889="L","🏥 Santé &amp; Médical",TRUE,"❓ Inconnu"))</f>
        <v/>
      </c>
      <c r="U889" s="179"/>
    </row>
    <row r="890" spans="2:21" x14ac:dyDescent="0.35">
      <c r="B890" s="592" t="str">
        <f t="shared" si="34"/>
        <v/>
      </c>
      <c r="C890" s="593" t="str" cm="1">
        <f t="array" ref="C890">IF(B890="","",_xlfn.IFS(B890="A","📦 Appro. généraux",B890="H","🛡️ Hygiène &amp; Sécurité",B890="B","🏗️ Bâtiments &amp; Travaux",B890="J","🏗️ Bâtiments &amp; Travaux",B890="R","⚙️ Mécanique &amp; Atelier",B890="N","🧪 Chimie &amp; Biologie",B890="G","🧪 Chimie &amp; Biologie",B890="C","📣 Communication &amp; Culture",B890="D","✈️ Déplacements &amp; Logist.",B890="F","✈️ Déplacements &amp; Logist.",B890="E","📋 Études, Conseils &amp; RH",B890="I","💻 Informatique &amp; Audio.",B890="M","🔬 Instruments scient.",B890="O","🔬 Instruments scient.",B890="P","🔬 Instruments scient.",B890="S","🔬 Instruments scient.",B890="T","🔬 Instruments scient.",B890="U","🔬 Instruments scient.",B890="V","🔬 Instruments scient.",B890="W","🔬 Instruments scient.",B890="K","🐁 Expérimentation",B890="Q","🐁 Expérimentation",B890="L","🏥 Santé &amp; Médical",TRUE,"❓ Inconnu"))</f>
        <v/>
      </c>
      <c r="U890" s="179"/>
    </row>
    <row r="891" spans="2:21" x14ac:dyDescent="0.35">
      <c r="B891" s="592" t="str">
        <f t="shared" si="34"/>
        <v/>
      </c>
      <c r="C891" s="593" t="str" cm="1">
        <f t="array" ref="C891">IF(B891="","",_xlfn.IFS(B891="A","📦 Appro. généraux",B891="H","🛡️ Hygiène &amp; Sécurité",B891="B","🏗️ Bâtiments &amp; Travaux",B891="J","🏗️ Bâtiments &amp; Travaux",B891="R","⚙️ Mécanique &amp; Atelier",B891="N","🧪 Chimie &amp; Biologie",B891="G","🧪 Chimie &amp; Biologie",B891="C","📣 Communication &amp; Culture",B891="D","✈️ Déplacements &amp; Logist.",B891="F","✈️ Déplacements &amp; Logist.",B891="E","📋 Études, Conseils &amp; RH",B891="I","💻 Informatique &amp; Audio.",B891="M","🔬 Instruments scient.",B891="O","🔬 Instruments scient.",B891="P","🔬 Instruments scient.",B891="S","🔬 Instruments scient.",B891="T","🔬 Instruments scient.",B891="U","🔬 Instruments scient.",B891="V","🔬 Instruments scient.",B891="W","🔬 Instruments scient.",B891="K","🐁 Expérimentation",B891="Q","🐁 Expérimentation",B891="L","🏥 Santé &amp; Médical",TRUE,"❓ Inconnu"))</f>
        <v/>
      </c>
      <c r="U891" s="179"/>
    </row>
    <row r="892" spans="2:21" x14ac:dyDescent="0.35">
      <c r="B892" s="592" t="str">
        <f t="shared" si="34"/>
        <v/>
      </c>
      <c r="C892" s="593" t="str" cm="1">
        <f t="array" ref="C892">IF(B892="","",_xlfn.IFS(B892="A","📦 Appro. généraux",B892="H","🛡️ Hygiène &amp; Sécurité",B892="B","🏗️ Bâtiments &amp; Travaux",B892="J","🏗️ Bâtiments &amp; Travaux",B892="R","⚙️ Mécanique &amp; Atelier",B892="N","🧪 Chimie &amp; Biologie",B892="G","🧪 Chimie &amp; Biologie",B892="C","📣 Communication &amp; Culture",B892="D","✈️ Déplacements &amp; Logist.",B892="F","✈️ Déplacements &amp; Logist.",B892="E","📋 Études, Conseils &amp; RH",B892="I","💻 Informatique &amp; Audio.",B892="M","🔬 Instruments scient.",B892="O","🔬 Instruments scient.",B892="P","🔬 Instruments scient.",B892="S","🔬 Instruments scient.",B892="T","🔬 Instruments scient.",B892="U","🔬 Instruments scient.",B892="V","🔬 Instruments scient.",B892="W","🔬 Instruments scient.",B892="K","🐁 Expérimentation",B892="Q","🐁 Expérimentation",B892="L","🏥 Santé &amp; Médical",TRUE,"❓ Inconnu"))</f>
        <v/>
      </c>
      <c r="U892" s="179"/>
    </row>
    <row r="893" spans="2:21" x14ac:dyDescent="0.35">
      <c r="B893" s="592" t="str">
        <f t="shared" si="34"/>
        <v/>
      </c>
      <c r="C893" s="593" t="str" cm="1">
        <f t="array" ref="C893">IF(B893="","",_xlfn.IFS(B893="A","📦 Appro. généraux",B893="H","🛡️ Hygiène &amp; Sécurité",B893="B","🏗️ Bâtiments &amp; Travaux",B893="J","🏗️ Bâtiments &amp; Travaux",B893="R","⚙️ Mécanique &amp; Atelier",B893="N","🧪 Chimie &amp; Biologie",B893="G","🧪 Chimie &amp; Biologie",B893="C","📣 Communication &amp; Culture",B893="D","✈️ Déplacements &amp; Logist.",B893="F","✈️ Déplacements &amp; Logist.",B893="E","📋 Études, Conseils &amp; RH",B893="I","💻 Informatique &amp; Audio.",B893="M","🔬 Instruments scient.",B893="O","🔬 Instruments scient.",B893="P","🔬 Instruments scient.",B893="S","🔬 Instruments scient.",B893="T","🔬 Instruments scient.",B893="U","🔬 Instruments scient.",B893="V","🔬 Instruments scient.",B893="W","🔬 Instruments scient.",B893="K","🐁 Expérimentation",B893="Q","🐁 Expérimentation",B893="L","🏥 Santé &amp; Médical",TRUE,"❓ Inconnu"))</f>
        <v/>
      </c>
      <c r="U893" s="179"/>
    </row>
    <row r="894" spans="2:21" x14ac:dyDescent="0.35">
      <c r="B894" s="592" t="str">
        <f t="shared" si="34"/>
        <v/>
      </c>
      <c r="C894" s="593" t="str" cm="1">
        <f t="array" ref="C894">IF(B894="","",_xlfn.IFS(B894="A","📦 Appro. généraux",B894="H","🛡️ Hygiène &amp; Sécurité",B894="B","🏗️ Bâtiments &amp; Travaux",B894="J","🏗️ Bâtiments &amp; Travaux",B894="R","⚙️ Mécanique &amp; Atelier",B894="N","🧪 Chimie &amp; Biologie",B894="G","🧪 Chimie &amp; Biologie",B894="C","📣 Communication &amp; Culture",B894="D","✈️ Déplacements &amp; Logist.",B894="F","✈️ Déplacements &amp; Logist.",B894="E","📋 Études, Conseils &amp; RH",B894="I","💻 Informatique &amp; Audio.",B894="M","🔬 Instruments scient.",B894="O","🔬 Instruments scient.",B894="P","🔬 Instruments scient.",B894="S","🔬 Instruments scient.",B894="T","🔬 Instruments scient.",B894="U","🔬 Instruments scient.",B894="V","🔬 Instruments scient.",B894="W","🔬 Instruments scient.",B894="K","🐁 Expérimentation",B894="Q","🐁 Expérimentation",B894="L","🏥 Santé &amp; Médical",TRUE,"❓ Inconnu"))</f>
        <v/>
      </c>
      <c r="U894" s="179"/>
    </row>
    <row r="895" spans="2:21" x14ac:dyDescent="0.35">
      <c r="B895" s="592" t="str">
        <f t="shared" ref="B895:B958" si="35">LEFT(W895,1)</f>
        <v/>
      </c>
      <c r="C895" s="593" t="str" cm="1">
        <f t="array" ref="C895">IF(B895="","",_xlfn.IFS(B895="A","📦 Appro. généraux",B895="H","🛡️ Hygiène &amp; Sécurité",B895="B","🏗️ Bâtiments &amp; Travaux",B895="J","🏗️ Bâtiments &amp; Travaux",B895="R","⚙️ Mécanique &amp; Atelier",B895="N","🧪 Chimie &amp; Biologie",B895="G","🧪 Chimie &amp; Biologie",B895="C","📣 Communication &amp; Culture",B895="D","✈️ Déplacements &amp; Logist.",B895="F","✈️ Déplacements &amp; Logist.",B895="E","📋 Études, Conseils &amp; RH",B895="I","💻 Informatique &amp; Audio.",B895="M","🔬 Instruments scient.",B895="O","🔬 Instruments scient.",B895="P","🔬 Instruments scient.",B895="S","🔬 Instruments scient.",B895="T","🔬 Instruments scient.",B895="U","🔬 Instruments scient.",B895="V","🔬 Instruments scient.",B895="W","🔬 Instruments scient.",B895="K","🐁 Expérimentation",B895="Q","🐁 Expérimentation",B895="L","🏥 Santé &amp; Médical",TRUE,"❓ Inconnu"))</f>
        <v/>
      </c>
      <c r="U895" s="179"/>
    </row>
    <row r="896" spans="2:21" x14ac:dyDescent="0.35">
      <c r="B896" s="592" t="str">
        <f t="shared" si="35"/>
        <v/>
      </c>
      <c r="C896" s="593" t="str" cm="1">
        <f t="array" ref="C896">IF(B896="","",_xlfn.IFS(B896="A","📦 Appro. généraux",B896="H","🛡️ Hygiène &amp; Sécurité",B896="B","🏗️ Bâtiments &amp; Travaux",B896="J","🏗️ Bâtiments &amp; Travaux",B896="R","⚙️ Mécanique &amp; Atelier",B896="N","🧪 Chimie &amp; Biologie",B896="G","🧪 Chimie &amp; Biologie",B896="C","📣 Communication &amp; Culture",B896="D","✈️ Déplacements &amp; Logist.",B896="F","✈️ Déplacements &amp; Logist.",B896="E","📋 Études, Conseils &amp; RH",B896="I","💻 Informatique &amp; Audio.",B896="M","🔬 Instruments scient.",B896="O","🔬 Instruments scient.",B896="P","🔬 Instruments scient.",B896="S","🔬 Instruments scient.",B896="T","🔬 Instruments scient.",B896="U","🔬 Instruments scient.",B896="V","🔬 Instruments scient.",B896="W","🔬 Instruments scient.",B896="K","🐁 Expérimentation",B896="Q","🐁 Expérimentation",B896="L","🏥 Santé &amp; Médical",TRUE,"❓ Inconnu"))</f>
        <v/>
      </c>
      <c r="U896" s="179"/>
    </row>
    <row r="897" spans="2:21" x14ac:dyDescent="0.35">
      <c r="B897" s="592" t="str">
        <f t="shared" si="35"/>
        <v/>
      </c>
      <c r="C897" s="593" t="str" cm="1">
        <f t="array" ref="C897">IF(B897="","",_xlfn.IFS(B897="A","📦 Appro. généraux",B897="H","🛡️ Hygiène &amp; Sécurité",B897="B","🏗️ Bâtiments &amp; Travaux",B897="J","🏗️ Bâtiments &amp; Travaux",B897="R","⚙️ Mécanique &amp; Atelier",B897="N","🧪 Chimie &amp; Biologie",B897="G","🧪 Chimie &amp; Biologie",B897="C","📣 Communication &amp; Culture",B897="D","✈️ Déplacements &amp; Logist.",B897="F","✈️ Déplacements &amp; Logist.",B897="E","📋 Études, Conseils &amp; RH",B897="I","💻 Informatique &amp; Audio.",B897="M","🔬 Instruments scient.",B897="O","🔬 Instruments scient.",B897="P","🔬 Instruments scient.",B897="S","🔬 Instruments scient.",B897="T","🔬 Instruments scient.",B897="U","🔬 Instruments scient.",B897="V","🔬 Instruments scient.",B897="W","🔬 Instruments scient.",B897="K","🐁 Expérimentation",B897="Q","🐁 Expérimentation",B897="L","🏥 Santé &amp; Médical",TRUE,"❓ Inconnu"))</f>
        <v/>
      </c>
      <c r="U897" s="179"/>
    </row>
    <row r="898" spans="2:21" x14ac:dyDescent="0.35">
      <c r="B898" s="592" t="str">
        <f t="shared" si="35"/>
        <v/>
      </c>
      <c r="C898" s="593" t="str" cm="1">
        <f t="array" ref="C898">IF(B898="","",_xlfn.IFS(B898="A","📦 Appro. généraux",B898="H","🛡️ Hygiène &amp; Sécurité",B898="B","🏗️ Bâtiments &amp; Travaux",B898="J","🏗️ Bâtiments &amp; Travaux",B898="R","⚙️ Mécanique &amp; Atelier",B898="N","🧪 Chimie &amp; Biologie",B898="G","🧪 Chimie &amp; Biologie",B898="C","📣 Communication &amp; Culture",B898="D","✈️ Déplacements &amp; Logist.",B898="F","✈️ Déplacements &amp; Logist.",B898="E","📋 Études, Conseils &amp; RH",B898="I","💻 Informatique &amp; Audio.",B898="M","🔬 Instruments scient.",B898="O","🔬 Instruments scient.",B898="P","🔬 Instruments scient.",B898="S","🔬 Instruments scient.",B898="T","🔬 Instruments scient.",B898="U","🔬 Instruments scient.",B898="V","🔬 Instruments scient.",B898="W","🔬 Instruments scient.",B898="K","🐁 Expérimentation",B898="Q","🐁 Expérimentation",B898="L","🏥 Santé &amp; Médical",TRUE,"❓ Inconnu"))</f>
        <v/>
      </c>
      <c r="U898" s="179"/>
    </row>
    <row r="899" spans="2:21" x14ac:dyDescent="0.35">
      <c r="B899" s="592" t="str">
        <f t="shared" si="35"/>
        <v/>
      </c>
      <c r="C899" s="593" t="str" cm="1">
        <f t="array" ref="C899">IF(B899="","",_xlfn.IFS(B899="A","📦 Appro. généraux",B899="H","🛡️ Hygiène &amp; Sécurité",B899="B","🏗️ Bâtiments &amp; Travaux",B899="J","🏗️ Bâtiments &amp; Travaux",B899="R","⚙️ Mécanique &amp; Atelier",B899="N","🧪 Chimie &amp; Biologie",B899="G","🧪 Chimie &amp; Biologie",B899="C","📣 Communication &amp; Culture",B899="D","✈️ Déplacements &amp; Logist.",B899="F","✈️ Déplacements &amp; Logist.",B899="E","📋 Études, Conseils &amp; RH",B899="I","💻 Informatique &amp; Audio.",B899="M","🔬 Instruments scient.",B899="O","🔬 Instruments scient.",B899="P","🔬 Instruments scient.",B899="S","🔬 Instruments scient.",B899="T","🔬 Instruments scient.",B899="U","🔬 Instruments scient.",B899="V","🔬 Instruments scient.",B899="W","🔬 Instruments scient.",B899="K","🐁 Expérimentation",B899="Q","🐁 Expérimentation",B899="L","🏥 Santé &amp; Médical",TRUE,"❓ Inconnu"))</f>
        <v/>
      </c>
      <c r="U899" s="179"/>
    </row>
    <row r="900" spans="2:21" x14ac:dyDescent="0.35">
      <c r="B900" s="592" t="str">
        <f t="shared" si="35"/>
        <v/>
      </c>
      <c r="C900" s="593" t="str" cm="1">
        <f t="array" ref="C900">IF(B900="","",_xlfn.IFS(B900="A","📦 Appro. généraux",B900="H","🛡️ Hygiène &amp; Sécurité",B900="B","🏗️ Bâtiments &amp; Travaux",B900="J","🏗️ Bâtiments &amp; Travaux",B900="R","⚙️ Mécanique &amp; Atelier",B900="N","🧪 Chimie &amp; Biologie",B900="G","🧪 Chimie &amp; Biologie",B900="C","📣 Communication &amp; Culture",B900="D","✈️ Déplacements &amp; Logist.",B900="F","✈️ Déplacements &amp; Logist.",B900="E","📋 Études, Conseils &amp; RH",B900="I","💻 Informatique &amp; Audio.",B900="M","🔬 Instruments scient.",B900="O","🔬 Instruments scient.",B900="P","🔬 Instruments scient.",B900="S","🔬 Instruments scient.",B900="T","🔬 Instruments scient.",B900="U","🔬 Instruments scient.",B900="V","🔬 Instruments scient.",B900="W","🔬 Instruments scient.",B900="K","🐁 Expérimentation",B900="Q","🐁 Expérimentation",B900="L","🏥 Santé &amp; Médical",TRUE,"❓ Inconnu"))</f>
        <v/>
      </c>
      <c r="U900" s="179"/>
    </row>
    <row r="901" spans="2:21" x14ac:dyDescent="0.35">
      <c r="B901" s="592" t="str">
        <f t="shared" si="35"/>
        <v/>
      </c>
      <c r="C901" s="593" t="str" cm="1">
        <f t="array" ref="C901">IF(B901="","",_xlfn.IFS(B901="A","📦 Appro. généraux",B901="H","🛡️ Hygiène &amp; Sécurité",B901="B","🏗️ Bâtiments &amp; Travaux",B901="J","🏗️ Bâtiments &amp; Travaux",B901="R","⚙️ Mécanique &amp; Atelier",B901="N","🧪 Chimie &amp; Biologie",B901="G","🧪 Chimie &amp; Biologie",B901="C","📣 Communication &amp; Culture",B901="D","✈️ Déplacements &amp; Logist.",B901="F","✈️ Déplacements &amp; Logist.",B901="E","📋 Études, Conseils &amp; RH",B901="I","💻 Informatique &amp; Audio.",B901="M","🔬 Instruments scient.",B901="O","🔬 Instruments scient.",B901="P","🔬 Instruments scient.",B901="S","🔬 Instruments scient.",B901="T","🔬 Instruments scient.",B901="U","🔬 Instruments scient.",B901="V","🔬 Instruments scient.",B901="W","🔬 Instruments scient.",B901="K","🐁 Expérimentation",B901="Q","🐁 Expérimentation",B901="L","🏥 Santé &amp; Médical",TRUE,"❓ Inconnu"))</f>
        <v/>
      </c>
      <c r="U901" s="179"/>
    </row>
    <row r="902" spans="2:21" x14ac:dyDescent="0.35">
      <c r="B902" s="592" t="str">
        <f t="shared" si="35"/>
        <v/>
      </c>
      <c r="C902" s="593" t="str" cm="1">
        <f t="array" ref="C902">IF(B902="","",_xlfn.IFS(B902="A","📦 Appro. généraux",B902="H","🛡️ Hygiène &amp; Sécurité",B902="B","🏗️ Bâtiments &amp; Travaux",B902="J","🏗️ Bâtiments &amp; Travaux",B902="R","⚙️ Mécanique &amp; Atelier",B902="N","🧪 Chimie &amp; Biologie",B902="G","🧪 Chimie &amp; Biologie",B902="C","📣 Communication &amp; Culture",B902="D","✈️ Déplacements &amp; Logist.",B902="F","✈️ Déplacements &amp; Logist.",B902="E","📋 Études, Conseils &amp; RH",B902="I","💻 Informatique &amp; Audio.",B902="M","🔬 Instruments scient.",B902="O","🔬 Instruments scient.",B902="P","🔬 Instruments scient.",B902="S","🔬 Instruments scient.",B902="T","🔬 Instruments scient.",B902="U","🔬 Instruments scient.",B902="V","🔬 Instruments scient.",B902="W","🔬 Instruments scient.",B902="K","🐁 Expérimentation",B902="Q","🐁 Expérimentation",B902="L","🏥 Santé &amp; Médical",TRUE,"❓ Inconnu"))</f>
        <v/>
      </c>
      <c r="U902" s="179"/>
    </row>
    <row r="903" spans="2:21" x14ac:dyDescent="0.35">
      <c r="B903" s="592" t="str">
        <f t="shared" si="35"/>
        <v/>
      </c>
      <c r="C903" s="593" t="str" cm="1">
        <f t="array" ref="C903">IF(B903="","",_xlfn.IFS(B903="A","📦 Appro. généraux",B903="H","🛡️ Hygiène &amp; Sécurité",B903="B","🏗️ Bâtiments &amp; Travaux",B903="J","🏗️ Bâtiments &amp; Travaux",B903="R","⚙️ Mécanique &amp; Atelier",B903="N","🧪 Chimie &amp; Biologie",B903="G","🧪 Chimie &amp; Biologie",B903="C","📣 Communication &amp; Culture",B903="D","✈️ Déplacements &amp; Logist.",B903="F","✈️ Déplacements &amp; Logist.",B903="E","📋 Études, Conseils &amp; RH",B903="I","💻 Informatique &amp; Audio.",B903="M","🔬 Instruments scient.",B903="O","🔬 Instruments scient.",B903="P","🔬 Instruments scient.",B903="S","🔬 Instruments scient.",B903="T","🔬 Instruments scient.",B903="U","🔬 Instruments scient.",B903="V","🔬 Instruments scient.",B903="W","🔬 Instruments scient.",B903="K","🐁 Expérimentation",B903="Q","🐁 Expérimentation",B903="L","🏥 Santé &amp; Médical",TRUE,"❓ Inconnu"))</f>
        <v/>
      </c>
      <c r="U903" s="179"/>
    </row>
    <row r="904" spans="2:21" x14ac:dyDescent="0.35">
      <c r="B904" s="592" t="str">
        <f t="shared" si="35"/>
        <v/>
      </c>
      <c r="C904" s="593" t="str" cm="1">
        <f t="array" ref="C904">IF(B904="","",_xlfn.IFS(B904="A","📦 Appro. généraux",B904="H","🛡️ Hygiène &amp; Sécurité",B904="B","🏗️ Bâtiments &amp; Travaux",B904="J","🏗️ Bâtiments &amp; Travaux",B904="R","⚙️ Mécanique &amp; Atelier",B904="N","🧪 Chimie &amp; Biologie",B904="G","🧪 Chimie &amp; Biologie",B904="C","📣 Communication &amp; Culture",B904="D","✈️ Déplacements &amp; Logist.",B904="F","✈️ Déplacements &amp; Logist.",B904="E","📋 Études, Conseils &amp; RH",B904="I","💻 Informatique &amp; Audio.",B904="M","🔬 Instruments scient.",B904="O","🔬 Instruments scient.",B904="P","🔬 Instruments scient.",B904="S","🔬 Instruments scient.",B904="T","🔬 Instruments scient.",B904="U","🔬 Instruments scient.",B904="V","🔬 Instruments scient.",B904="W","🔬 Instruments scient.",B904="K","🐁 Expérimentation",B904="Q","🐁 Expérimentation",B904="L","🏥 Santé &amp; Médical",TRUE,"❓ Inconnu"))</f>
        <v/>
      </c>
      <c r="U904" s="179"/>
    </row>
    <row r="905" spans="2:21" x14ac:dyDescent="0.35">
      <c r="B905" s="592" t="str">
        <f t="shared" si="35"/>
        <v/>
      </c>
      <c r="C905" s="593" t="str" cm="1">
        <f t="array" ref="C905">IF(B905="","",_xlfn.IFS(B905="A","📦 Appro. généraux",B905="H","🛡️ Hygiène &amp; Sécurité",B905="B","🏗️ Bâtiments &amp; Travaux",B905="J","🏗️ Bâtiments &amp; Travaux",B905="R","⚙️ Mécanique &amp; Atelier",B905="N","🧪 Chimie &amp; Biologie",B905="G","🧪 Chimie &amp; Biologie",B905="C","📣 Communication &amp; Culture",B905="D","✈️ Déplacements &amp; Logist.",B905="F","✈️ Déplacements &amp; Logist.",B905="E","📋 Études, Conseils &amp; RH",B905="I","💻 Informatique &amp; Audio.",B905="M","🔬 Instruments scient.",B905="O","🔬 Instruments scient.",B905="P","🔬 Instruments scient.",B905="S","🔬 Instruments scient.",B905="T","🔬 Instruments scient.",B905="U","🔬 Instruments scient.",B905="V","🔬 Instruments scient.",B905="W","🔬 Instruments scient.",B905="K","🐁 Expérimentation",B905="Q","🐁 Expérimentation",B905="L","🏥 Santé &amp; Médical",TRUE,"❓ Inconnu"))</f>
        <v/>
      </c>
      <c r="U905" s="179"/>
    </row>
    <row r="906" spans="2:21" x14ac:dyDescent="0.35">
      <c r="B906" s="592" t="str">
        <f t="shared" si="35"/>
        <v/>
      </c>
      <c r="C906" s="593" t="str" cm="1">
        <f t="array" ref="C906">IF(B906="","",_xlfn.IFS(B906="A","📦 Appro. généraux",B906="H","🛡️ Hygiène &amp; Sécurité",B906="B","🏗️ Bâtiments &amp; Travaux",B906="J","🏗️ Bâtiments &amp; Travaux",B906="R","⚙️ Mécanique &amp; Atelier",B906="N","🧪 Chimie &amp; Biologie",B906="G","🧪 Chimie &amp; Biologie",B906="C","📣 Communication &amp; Culture",B906="D","✈️ Déplacements &amp; Logist.",B906="F","✈️ Déplacements &amp; Logist.",B906="E","📋 Études, Conseils &amp; RH",B906="I","💻 Informatique &amp; Audio.",B906="M","🔬 Instruments scient.",B906="O","🔬 Instruments scient.",B906="P","🔬 Instruments scient.",B906="S","🔬 Instruments scient.",B906="T","🔬 Instruments scient.",B906="U","🔬 Instruments scient.",B906="V","🔬 Instruments scient.",B906="W","🔬 Instruments scient.",B906="K","🐁 Expérimentation",B906="Q","🐁 Expérimentation",B906="L","🏥 Santé &amp; Médical",TRUE,"❓ Inconnu"))</f>
        <v/>
      </c>
      <c r="U906" s="179"/>
    </row>
    <row r="907" spans="2:21" x14ac:dyDescent="0.35">
      <c r="B907" s="592" t="str">
        <f t="shared" si="35"/>
        <v/>
      </c>
      <c r="C907" s="593" t="str" cm="1">
        <f t="array" ref="C907">IF(B907="","",_xlfn.IFS(B907="A","📦 Appro. généraux",B907="H","🛡️ Hygiène &amp; Sécurité",B907="B","🏗️ Bâtiments &amp; Travaux",B907="J","🏗️ Bâtiments &amp; Travaux",B907="R","⚙️ Mécanique &amp; Atelier",B907="N","🧪 Chimie &amp; Biologie",B907="G","🧪 Chimie &amp; Biologie",B907="C","📣 Communication &amp; Culture",B907="D","✈️ Déplacements &amp; Logist.",B907="F","✈️ Déplacements &amp; Logist.",B907="E","📋 Études, Conseils &amp; RH",B907="I","💻 Informatique &amp; Audio.",B907="M","🔬 Instruments scient.",B907="O","🔬 Instruments scient.",B907="P","🔬 Instruments scient.",B907="S","🔬 Instruments scient.",B907="T","🔬 Instruments scient.",B907="U","🔬 Instruments scient.",B907="V","🔬 Instruments scient.",B907="W","🔬 Instruments scient.",B907="K","🐁 Expérimentation",B907="Q","🐁 Expérimentation",B907="L","🏥 Santé &amp; Médical",TRUE,"❓ Inconnu"))</f>
        <v/>
      </c>
      <c r="U907" s="179"/>
    </row>
    <row r="908" spans="2:21" x14ac:dyDescent="0.35">
      <c r="B908" s="592" t="str">
        <f t="shared" si="35"/>
        <v/>
      </c>
      <c r="C908" s="593" t="str" cm="1">
        <f t="array" ref="C908">IF(B908="","",_xlfn.IFS(B908="A","📦 Appro. généraux",B908="H","🛡️ Hygiène &amp; Sécurité",B908="B","🏗️ Bâtiments &amp; Travaux",B908="J","🏗️ Bâtiments &amp; Travaux",B908="R","⚙️ Mécanique &amp; Atelier",B908="N","🧪 Chimie &amp; Biologie",B908="G","🧪 Chimie &amp; Biologie",B908="C","📣 Communication &amp; Culture",B908="D","✈️ Déplacements &amp; Logist.",B908="F","✈️ Déplacements &amp; Logist.",B908="E","📋 Études, Conseils &amp; RH",B908="I","💻 Informatique &amp; Audio.",B908="M","🔬 Instruments scient.",B908="O","🔬 Instruments scient.",B908="P","🔬 Instruments scient.",B908="S","🔬 Instruments scient.",B908="T","🔬 Instruments scient.",B908="U","🔬 Instruments scient.",B908="V","🔬 Instruments scient.",B908="W","🔬 Instruments scient.",B908="K","🐁 Expérimentation",B908="Q","🐁 Expérimentation",B908="L","🏥 Santé &amp; Médical",TRUE,"❓ Inconnu"))</f>
        <v/>
      </c>
      <c r="U908" s="179"/>
    </row>
    <row r="909" spans="2:21" x14ac:dyDescent="0.35">
      <c r="B909" s="592" t="str">
        <f t="shared" si="35"/>
        <v/>
      </c>
      <c r="C909" s="593" t="str" cm="1">
        <f t="array" ref="C909">IF(B909="","",_xlfn.IFS(B909="A","📦 Appro. généraux",B909="H","🛡️ Hygiène &amp; Sécurité",B909="B","🏗️ Bâtiments &amp; Travaux",B909="J","🏗️ Bâtiments &amp; Travaux",B909="R","⚙️ Mécanique &amp; Atelier",B909="N","🧪 Chimie &amp; Biologie",B909="G","🧪 Chimie &amp; Biologie",B909="C","📣 Communication &amp; Culture",B909="D","✈️ Déplacements &amp; Logist.",B909="F","✈️ Déplacements &amp; Logist.",B909="E","📋 Études, Conseils &amp; RH",B909="I","💻 Informatique &amp; Audio.",B909="M","🔬 Instruments scient.",B909="O","🔬 Instruments scient.",B909="P","🔬 Instruments scient.",B909="S","🔬 Instruments scient.",B909="T","🔬 Instruments scient.",B909="U","🔬 Instruments scient.",B909="V","🔬 Instruments scient.",B909="W","🔬 Instruments scient.",B909="K","🐁 Expérimentation",B909="Q","🐁 Expérimentation",B909="L","🏥 Santé &amp; Médical",TRUE,"❓ Inconnu"))</f>
        <v/>
      </c>
      <c r="U909" s="179"/>
    </row>
    <row r="910" spans="2:21" x14ac:dyDescent="0.35">
      <c r="B910" s="592" t="str">
        <f t="shared" si="35"/>
        <v/>
      </c>
      <c r="C910" s="593" t="str" cm="1">
        <f t="array" ref="C910">IF(B910="","",_xlfn.IFS(B910="A","📦 Appro. généraux",B910="H","🛡️ Hygiène &amp; Sécurité",B910="B","🏗️ Bâtiments &amp; Travaux",B910="J","🏗️ Bâtiments &amp; Travaux",B910="R","⚙️ Mécanique &amp; Atelier",B910="N","🧪 Chimie &amp; Biologie",B910="G","🧪 Chimie &amp; Biologie",B910="C","📣 Communication &amp; Culture",B910="D","✈️ Déplacements &amp; Logist.",B910="F","✈️ Déplacements &amp; Logist.",B910="E","📋 Études, Conseils &amp; RH",B910="I","💻 Informatique &amp; Audio.",B910="M","🔬 Instruments scient.",B910="O","🔬 Instruments scient.",B910="P","🔬 Instruments scient.",B910="S","🔬 Instruments scient.",B910="T","🔬 Instruments scient.",B910="U","🔬 Instruments scient.",B910="V","🔬 Instruments scient.",B910="W","🔬 Instruments scient.",B910="K","🐁 Expérimentation",B910="Q","🐁 Expérimentation",B910="L","🏥 Santé &amp; Médical",TRUE,"❓ Inconnu"))</f>
        <v/>
      </c>
      <c r="U910" s="179"/>
    </row>
    <row r="911" spans="2:21" x14ac:dyDescent="0.35">
      <c r="B911" s="592" t="str">
        <f t="shared" si="35"/>
        <v/>
      </c>
      <c r="C911" s="593" t="str" cm="1">
        <f t="array" ref="C911">IF(B911="","",_xlfn.IFS(B911="A","📦 Appro. généraux",B911="H","🛡️ Hygiène &amp; Sécurité",B911="B","🏗️ Bâtiments &amp; Travaux",B911="J","🏗️ Bâtiments &amp; Travaux",B911="R","⚙️ Mécanique &amp; Atelier",B911="N","🧪 Chimie &amp; Biologie",B911="G","🧪 Chimie &amp; Biologie",B911="C","📣 Communication &amp; Culture",B911="D","✈️ Déplacements &amp; Logist.",B911="F","✈️ Déplacements &amp; Logist.",B911="E","📋 Études, Conseils &amp; RH",B911="I","💻 Informatique &amp; Audio.",B911="M","🔬 Instruments scient.",B911="O","🔬 Instruments scient.",B911="P","🔬 Instruments scient.",B911="S","🔬 Instruments scient.",B911="T","🔬 Instruments scient.",B911="U","🔬 Instruments scient.",B911="V","🔬 Instruments scient.",B911="W","🔬 Instruments scient.",B911="K","🐁 Expérimentation",B911="Q","🐁 Expérimentation",B911="L","🏥 Santé &amp; Médical",TRUE,"❓ Inconnu"))</f>
        <v/>
      </c>
      <c r="U911" s="179"/>
    </row>
    <row r="912" spans="2:21" x14ac:dyDescent="0.35">
      <c r="B912" s="592" t="str">
        <f t="shared" si="35"/>
        <v/>
      </c>
      <c r="C912" s="593" t="str" cm="1">
        <f t="array" ref="C912">IF(B912="","",_xlfn.IFS(B912="A","📦 Appro. généraux",B912="H","🛡️ Hygiène &amp; Sécurité",B912="B","🏗️ Bâtiments &amp; Travaux",B912="J","🏗️ Bâtiments &amp; Travaux",B912="R","⚙️ Mécanique &amp; Atelier",B912="N","🧪 Chimie &amp; Biologie",B912="G","🧪 Chimie &amp; Biologie",B912="C","📣 Communication &amp; Culture",B912="D","✈️ Déplacements &amp; Logist.",B912="F","✈️ Déplacements &amp; Logist.",B912="E","📋 Études, Conseils &amp; RH",B912="I","💻 Informatique &amp; Audio.",B912="M","🔬 Instruments scient.",B912="O","🔬 Instruments scient.",B912="P","🔬 Instruments scient.",B912="S","🔬 Instruments scient.",B912="T","🔬 Instruments scient.",B912="U","🔬 Instruments scient.",B912="V","🔬 Instruments scient.",B912="W","🔬 Instruments scient.",B912="K","🐁 Expérimentation",B912="Q","🐁 Expérimentation",B912="L","🏥 Santé &amp; Médical",TRUE,"❓ Inconnu"))</f>
        <v/>
      </c>
      <c r="U912" s="179"/>
    </row>
    <row r="913" spans="2:21" x14ac:dyDescent="0.35">
      <c r="B913" s="592" t="str">
        <f t="shared" si="35"/>
        <v/>
      </c>
      <c r="C913" s="593" t="str" cm="1">
        <f t="array" ref="C913">IF(B913="","",_xlfn.IFS(B913="A","📦 Appro. généraux",B913="H","🛡️ Hygiène &amp; Sécurité",B913="B","🏗️ Bâtiments &amp; Travaux",B913="J","🏗️ Bâtiments &amp; Travaux",B913="R","⚙️ Mécanique &amp; Atelier",B913="N","🧪 Chimie &amp; Biologie",B913="G","🧪 Chimie &amp; Biologie",B913="C","📣 Communication &amp; Culture",B913="D","✈️ Déplacements &amp; Logist.",B913="F","✈️ Déplacements &amp; Logist.",B913="E","📋 Études, Conseils &amp; RH",B913="I","💻 Informatique &amp; Audio.",B913="M","🔬 Instruments scient.",B913="O","🔬 Instruments scient.",B913="P","🔬 Instruments scient.",B913="S","🔬 Instruments scient.",B913="T","🔬 Instruments scient.",B913="U","🔬 Instruments scient.",B913="V","🔬 Instruments scient.",B913="W","🔬 Instruments scient.",B913="K","🐁 Expérimentation",B913="Q","🐁 Expérimentation",B913="L","🏥 Santé &amp; Médical",TRUE,"❓ Inconnu"))</f>
        <v/>
      </c>
      <c r="U913" s="179"/>
    </row>
    <row r="914" spans="2:21" x14ac:dyDescent="0.35">
      <c r="B914" s="592" t="str">
        <f t="shared" si="35"/>
        <v/>
      </c>
      <c r="C914" s="593" t="str" cm="1">
        <f t="array" ref="C914">IF(B914="","",_xlfn.IFS(B914="A","📦 Appro. généraux",B914="H","🛡️ Hygiène &amp; Sécurité",B914="B","🏗️ Bâtiments &amp; Travaux",B914="J","🏗️ Bâtiments &amp; Travaux",B914="R","⚙️ Mécanique &amp; Atelier",B914="N","🧪 Chimie &amp; Biologie",B914="G","🧪 Chimie &amp; Biologie",B914="C","📣 Communication &amp; Culture",B914="D","✈️ Déplacements &amp; Logist.",B914="F","✈️ Déplacements &amp; Logist.",B914="E","📋 Études, Conseils &amp; RH",B914="I","💻 Informatique &amp; Audio.",B914="M","🔬 Instruments scient.",B914="O","🔬 Instruments scient.",B914="P","🔬 Instruments scient.",B914="S","🔬 Instruments scient.",B914="T","🔬 Instruments scient.",B914="U","🔬 Instruments scient.",B914="V","🔬 Instruments scient.",B914="W","🔬 Instruments scient.",B914="K","🐁 Expérimentation",B914="Q","🐁 Expérimentation",B914="L","🏥 Santé &amp; Médical",TRUE,"❓ Inconnu"))</f>
        <v/>
      </c>
      <c r="U914" s="179"/>
    </row>
    <row r="915" spans="2:21" x14ac:dyDescent="0.35">
      <c r="B915" s="592" t="str">
        <f t="shared" si="35"/>
        <v/>
      </c>
      <c r="C915" s="593" t="str" cm="1">
        <f t="array" ref="C915">IF(B915="","",_xlfn.IFS(B915="A","📦 Appro. généraux",B915="H","🛡️ Hygiène &amp; Sécurité",B915="B","🏗️ Bâtiments &amp; Travaux",B915="J","🏗️ Bâtiments &amp; Travaux",B915="R","⚙️ Mécanique &amp; Atelier",B915="N","🧪 Chimie &amp; Biologie",B915="G","🧪 Chimie &amp; Biologie",B915="C","📣 Communication &amp; Culture",B915="D","✈️ Déplacements &amp; Logist.",B915="F","✈️ Déplacements &amp; Logist.",B915="E","📋 Études, Conseils &amp; RH",B915="I","💻 Informatique &amp; Audio.",B915="M","🔬 Instruments scient.",B915="O","🔬 Instruments scient.",B915="P","🔬 Instruments scient.",B915="S","🔬 Instruments scient.",B915="T","🔬 Instruments scient.",B915="U","🔬 Instruments scient.",B915="V","🔬 Instruments scient.",B915="W","🔬 Instruments scient.",B915="K","🐁 Expérimentation",B915="Q","🐁 Expérimentation",B915="L","🏥 Santé &amp; Médical",TRUE,"❓ Inconnu"))</f>
        <v/>
      </c>
      <c r="U915" s="179"/>
    </row>
    <row r="916" spans="2:21" x14ac:dyDescent="0.35">
      <c r="B916" s="592" t="str">
        <f t="shared" si="35"/>
        <v/>
      </c>
      <c r="C916" s="593" t="str" cm="1">
        <f t="array" ref="C916">IF(B916="","",_xlfn.IFS(B916="A","📦 Appro. généraux",B916="H","🛡️ Hygiène &amp; Sécurité",B916="B","🏗️ Bâtiments &amp; Travaux",B916="J","🏗️ Bâtiments &amp; Travaux",B916="R","⚙️ Mécanique &amp; Atelier",B916="N","🧪 Chimie &amp; Biologie",B916="G","🧪 Chimie &amp; Biologie",B916="C","📣 Communication &amp; Culture",B916="D","✈️ Déplacements &amp; Logist.",B916="F","✈️ Déplacements &amp; Logist.",B916="E","📋 Études, Conseils &amp; RH",B916="I","💻 Informatique &amp; Audio.",B916="M","🔬 Instruments scient.",B916="O","🔬 Instruments scient.",B916="P","🔬 Instruments scient.",B916="S","🔬 Instruments scient.",B916="T","🔬 Instruments scient.",B916="U","🔬 Instruments scient.",B916="V","🔬 Instruments scient.",B916="W","🔬 Instruments scient.",B916="K","🐁 Expérimentation",B916="Q","🐁 Expérimentation",B916="L","🏥 Santé &amp; Médical",TRUE,"❓ Inconnu"))</f>
        <v/>
      </c>
      <c r="U916" s="179"/>
    </row>
    <row r="917" spans="2:21" x14ac:dyDescent="0.35">
      <c r="B917" s="592" t="str">
        <f t="shared" si="35"/>
        <v/>
      </c>
      <c r="C917" s="593" t="str" cm="1">
        <f t="array" ref="C917">IF(B917="","",_xlfn.IFS(B917="A","📦 Appro. généraux",B917="H","🛡️ Hygiène &amp; Sécurité",B917="B","🏗️ Bâtiments &amp; Travaux",B917="J","🏗️ Bâtiments &amp; Travaux",B917="R","⚙️ Mécanique &amp; Atelier",B917="N","🧪 Chimie &amp; Biologie",B917="G","🧪 Chimie &amp; Biologie",B917="C","📣 Communication &amp; Culture",B917="D","✈️ Déplacements &amp; Logist.",B917="F","✈️ Déplacements &amp; Logist.",B917="E","📋 Études, Conseils &amp; RH",B917="I","💻 Informatique &amp; Audio.",B917="M","🔬 Instruments scient.",B917="O","🔬 Instruments scient.",B917="P","🔬 Instruments scient.",B917="S","🔬 Instruments scient.",B917="T","🔬 Instruments scient.",B917="U","🔬 Instruments scient.",B917="V","🔬 Instruments scient.",B917="W","🔬 Instruments scient.",B917="K","🐁 Expérimentation",B917="Q","🐁 Expérimentation",B917="L","🏥 Santé &amp; Médical",TRUE,"❓ Inconnu"))</f>
        <v/>
      </c>
      <c r="U917" s="179"/>
    </row>
    <row r="918" spans="2:21" x14ac:dyDescent="0.35">
      <c r="B918" s="592" t="str">
        <f t="shared" si="35"/>
        <v/>
      </c>
      <c r="C918" s="593" t="str" cm="1">
        <f t="array" ref="C918">IF(B918="","",_xlfn.IFS(B918="A","📦 Appro. généraux",B918="H","🛡️ Hygiène &amp; Sécurité",B918="B","🏗️ Bâtiments &amp; Travaux",B918="J","🏗️ Bâtiments &amp; Travaux",B918="R","⚙️ Mécanique &amp; Atelier",B918="N","🧪 Chimie &amp; Biologie",B918="G","🧪 Chimie &amp; Biologie",B918="C","📣 Communication &amp; Culture",B918="D","✈️ Déplacements &amp; Logist.",B918="F","✈️ Déplacements &amp; Logist.",B918="E","📋 Études, Conseils &amp; RH",B918="I","💻 Informatique &amp; Audio.",B918="M","🔬 Instruments scient.",B918="O","🔬 Instruments scient.",B918="P","🔬 Instruments scient.",B918="S","🔬 Instruments scient.",B918="T","🔬 Instruments scient.",B918="U","🔬 Instruments scient.",B918="V","🔬 Instruments scient.",B918="W","🔬 Instruments scient.",B918="K","🐁 Expérimentation",B918="Q","🐁 Expérimentation",B918="L","🏥 Santé &amp; Médical",TRUE,"❓ Inconnu"))</f>
        <v/>
      </c>
      <c r="U918" s="179"/>
    </row>
    <row r="919" spans="2:21" x14ac:dyDescent="0.35">
      <c r="B919" s="592" t="str">
        <f t="shared" si="35"/>
        <v/>
      </c>
      <c r="C919" s="593" t="str" cm="1">
        <f t="array" ref="C919">IF(B919="","",_xlfn.IFS(B919="A","📦 Appro. généraux",B919="H","🛡️ Hygiène &amp; Sécurité",B919="B","🏗️ Bâtiments &amp; Travaux",B919="J","🏗️ Bâtiments &amp; Travaux",B919="R","⚙️ Mécanique &amp; Atelier",B919="N","🧪 Chimie &amp; Biologie",B919="G","🧪 Chimie &amp; Biologie",B919="C","📣 Communication &amp; Culture",B919="D","✈️ Déplacements &amp; Logist.",B919="F","✈️ Déplacements &amp; Logist.",B919="E","📋 Études, Conseils &amp; RH",B919="I","💻 Informatique &amp; Audio.",B919="M","🔬 Instruments scient.",B919="O","🔬 Instruments scient.",B919="P","🔬 Instruments scient.",B919="S","🔬 Instruments scient.",B919="T","🔬 Instruments scient.",B919="U","🔬 Instruments scient.",B919="V","🔬 Instruments scient.",B919="W","🔬 Instruments scient.",B919="K","🐁 Expérimentation",B919="Q","🐁 Expérimentation",B919="L","🏥 Santé &amp; Médical",TRUE,"❓ Inconnu"))</f>
        <v/>
      </c>
      <c r="U919" s="179"/>
    </row>
    <row r="920" spans="2:21" x14ac:dyDescent="0.35">
      <c r="B920" s="592" t="str">
        <f t="shared" si="35"/>
        <v/>
      </c>
      <c r="C920" s="593" t="str" cm="1">
        <f t="array" ref="C920">IF(B920="","",_xlfn.IFS(B920="A","📦 Appro. généraux",B920="H","🛡️ Hygiène &amp; Sécurité",B920="B","🏗️ Bâtiments &amp; Travaux",B920="J","🏗️ Bâtiments &amp; Travaux",B920="R","⚙️ Mécanique &amp; Atelier",B920="N","🧪 Chimie &amp; Biologie",B920="G","🧪 Chimie &amp; Biologie",B920="C","📣 Communication &amp; Culture",B920="D","✈️ Déplacements &amp; Logist.",B920="F","✈️ Déplacements &amp; Logist.",B920="E","📋 Études, Conseils &amp; RH",B920="I","💻 Informatique &amp; Audio.",B920="M","🔬 Instruments scient.",B920="O","🔬 Instruments scient.",B920="P","🔬 Instruments scient.",B920="S","🔬 Instruments scient.",B920="T","🔬 Instruments scient.",B920="U","🔬 Instruments scient.",B920="V","🔬 Instruments scient.",B920="W","🔬 Instruments scient.",B920="K","🐁 Expérimentation",B920="Q","🐁 Expérimentation",B920="L","🏥 Santé &amp; Médical",TRUE,"❓ Inconnu"))</f>
        <v/>
      </c>
      <c r="U920" s="179"/>
    </row>
    <row r="921" spans="2:21" x14ac:dyDescent="0.35">
      <c r="B921" s="592" t="str">
        <f t="shared" si="35"/>
        <v/>
      </c>
      <c r="C921" s="593" t="str" cm="1">
        <f t="array" ref="C921">IF(B921="","",_xlfn.IFS(B921="A","📦 Appro. généraux",B921="H","🛡️ Hygiène &amp; Sécurité",B921="B","🏗️ Bâtiments &amp; Travaux",B921="J","🏗️ Bâtiments &amp; Travaux",B921="R","⚙️ Mécanique &amp; Atelier",B921="N","🧪 Chimie &amp; Biologie",B921="G","🧪 Chimie &amp; Biologie",B921="C","📣 Communication &amp; Culture",B921="D","✈️ Déplacements &amp; Logist.",B921="F","✈️ Déplacements &amp; Logist.",B921="E","📋 Études, Conseils &amp; RH",B921="I","💻 Informatique &amp; Audio.",B921="M","🔬 Instruments scient.",B921="O","🔬 Instruments scient.",B921="P","🔬 Instruments scient.",B921="S","🔬 Instruments scient.",B921="T","🔬 Instruments scient.",B921="U","🔬 Instruments scient.",B921="V","🔬 Instruments scient.",B921="W","🔬 Instruments scient.",B921="K","🐁 Expérimentation",B921="Q","🐁 Expérimentation",B921="L","🏥 Santé &amp; Médical",TRUE,"❓ Inconnu"))</f>
        <v/>
      </c>
      <c r="U921" s="179"/>
    </row>
    <row r="922" spans="2:21" x14ac:dyDescent="0.35">
      <c r="B922" s="592" t="str">
        <f t="shared" si="35"/>
        <v/>
      </c>
      <c r="C922" s="593" t="str" cm="1">
        <f t="array" ref="C922">IF(B922="","",_xlfn.IFS(B922="A","📦 Appro. généraux",B922="H","🛡️ Hygiène &amp; Sécurité",B922="B","🏗️ Bâtiments &amp; Travaux",B922="J","🏗️ Bâtiments &amp; Travaux",B922="R","⚙️ Mécanique &amp; Atelier",B922="N","🧪 Chimie &amp; Biologie",B922="G","🧪 Chimie &amp; Biologie",B922="C","📣 Communication &amp; Culture",B922="D","✈️ Déplacements &amp; Logist.",B922="F","✈️ Déplacements &amp; Logist.",B922="E","📋 Études, Conseils &amp; RH",B922="I","💻 Informatique &amp; Audio.",B922="M","🔬 Instruments scient.",B922="O","🔬 Instruments scient.",B922="P","🔬 Instruments scient.",B922="S","🔬 Instruments scient.",B922="T","🔬 Instruments scient.",B922="U","🔬 Instruments scient.",B922="V","🔬 Instruments scient.",B922="W","🔬 Instruments scient.",B922="K","🐁 Expérimentation",B922="Q","🐁 Expérimentation",B922="L","🏥 Santé &amp; Médical",TRUE,"❓ Inconnu"))</f>
        <v/>
      </c>
      <c r="U922" s="179"/>
    </row>
    <row r="923" spans="2:21" x14ac:dyDescent="0.35">
      <c r="B923" s="592" t="str">
        <f t="shared" si="35"/>
        <v/>
      </c>
      <c r="C923" s="593" t="str" cm="1">
        <f t="array" ref="C923">IF(B923="","",_xlfn.IFS(B923="A","📦 Appro. généraux",B923="H","🛡️ Hygiène &amp; Sécurité",B923="B","🏗️ Bâtiments &amp; Travaux",B923="J","🏗️ Bâtiments &amp; Travaux",B923="R","⚙️ Mécanique &amp; Atelier",B923="N","🧪 Chimie &amp; Biologie",B923="G","🧪 Chimie &amp; Biologie",B923="C","📣 Communication &amp; Culture",B923="D","✈️ Déplacements &amp; Logist.",B923="F","✈️ Déplacements &amp; Logist.",B923="E","📋 Études, Conseils &amp; RH",B923="I","💻 Informatique &amp; Audio.",B923="M","🔬 Instruments scient.",B923="O","🔬 Instruments scient.",B923="P","🔬 Instruments scient.",B923="S","🔬 Instruments scient.",B923="T","🔬 Instruments scient.",B923="U","🔬 Instruments scient.",B923="V","🔬 Instruments scient.",B923="W","🔬 Instruments scient.",B923="K","🐁 Expérimentation",B923="Q","🐁 Expérimentation",B923="L","🏥 Santé &amp; Médical",TRUE,"❓ Inconnu"))</f>
        <v/>
      </c>
      <c r="U923" s="179"/>
    </row>
    <row r="924" spans="2:21" x14ac:dyDescent="0.35">
      <c r="B924" s="592" t="str">
        <f t="shared" si="35"/>
        <v/>
      </c>
      <c r="C924" s="593" t="str" cm="1">
        <f t="array" ref="C924">IF(B924="","",_xlfn.IFS(B924="A","📦 Appro. généraux",B924="H","🛡️ Hygiène &amp; Sécurité",B924="B","🏗️ Bâtiments &amp; Travaux",B924="J","🏗️ Bâtiments &amp; Travaux",B924="R","⚙️ Mécanique &amp; Atelier",B924="N","🧪 Chimie &amp; Biologie",B924="G","🧪 Chimie &amp; Biologie",B924="C","📣 Communication &amp; Culture",B924="D","✈️ Déplacements &amp; Logist.",B924="F","✈️ Déplacements &amp; Logist.",B924="E","📋 Études, Conseils &amp; RH",B924="I","💻 Informatique &amp; Audio.",B924="M","🔬 Instruments scient.",B924="O","🔬 Instruments scient.",B924="P","🔬 Instruments scient.",B924="S","🔬 Instruments scient.",B924="T","🔬 Instruments scient.",B924="U","🔬 Instruments scient.",B924="V","🔬 Instruments scient.",B924="W","🔬 Instruments scient.",B924="K","🐁 Expérimentation",B924="Q","🐁 Expérimentation",B924="L","🏥 Santé &amp; Médical",TRUE,"❓ Inconnu"))</f>
        <v/>
      </c>
      <c r="U924" s="179"/>
    </row>
    <row r="925" spans="2:21" x14ac:dyDescent="0.35">
      <c r="B925" s="592" t="str">
        <f t="shared" si="35"/>
        <v/>
      </c>
      <c r="C925" s="593" t="str" cm="1">
        <f t="array" ref="C925">IF(B925="","",_xlfn.IFS(B925="A","📦 Appro. généraux",B925="H","🛡️ Hygiène &amp; Sécurité",B925="B","🏗️ Bâtiments &amp; Travaux",B925="J","🏗️ Bâtiments &amp; Travaux",B925="R","⚙️ Mécanique &amp; Atelier",B925="N","🧪 Chimie &amp; Biologie",B925="G","🧪 Chimie &amp; Biologie",B925="C","📣 Communication &amp; Culture",B925="D","✈️ Déplacements &amp; Logist.",B925="F","✈️ Déplacements &amp; Logist.",B925="E","📋 Études, Conseils &amp; RH",B925="I","💻 Informatique &amp; Audio.",B925="M","🔬 Instruments scient.",B925="O","🔬 Instruments scient.",B925="P","🔬 Instruments scient.",B925="S","🔬 Instruments scient.",B925="T","🔬 Instruments scient.",B925="U","🔬 Instruments scient.",B925="V","🔬 Instruments scient.",B925="W","🔬 Instruments scient.",B925="K","🐁 Expérimentation",B925="Q","🐁 Expérimentation",B925="L","🏥 Santé &amp; Médical",TRUE,"❓ Inconnu"))</f>
        <v/>
      </c>
      <c r="U925" s="179"/>
    </row>
    <row r="926" spans="2:21" x14ac:dyDescent="0.35">
      <c r="B926" s="592" t="str">
        <f t="shared" si="35"/>
        <v/>
      </c>
      <c r="C926" s="593" t="str" cm="1">
        <f t="array" ref="C926">IF(B926="","",_xlfn.IFS(B926="A","📦 Appro. généraux",B926="H","🛡️ Hygiène &amp; Sécurité",B926="B","🏗️ Bâtiments &amp; Travaux",B926="J","🏗️ Bâtiments &amp; Travaux",B926="R","⚙️ Mécanique &amp; Atelier",B926="N","🧪 Chimie &amp; Biologie",B926="G","🧪 Chimie &amp; Biologie",B926="C","📣 Communication &amp; Culture",B926="D","✈️ Déplacements &amp; Logist.",B926="F","✈️ Déplacements &amp; Logist.",B926="E","📋 Études, Conseils &amp; RH",B926="I","💻 Informatique &amp; Audio.",B926="M","🔬 Instruments scient.",B926="O","🔬 Instruments scient.",B926="P","🔬 Instruments scient.",B926="S","🔬 Instruments scient.",B926="T","🔬 Instruments scient.",B926="U","🔬 Instruments scient.",B926="V","🔬 Instruments scient.",B926="W","🔬 Instruments scient.",B926="K","🐁 Expérimentation",B926="Q","🐁 Expérimentation",B926="L","🏥 Santé &amp; Médical",TRUE,"❓ Inconnu"))</f>
        <v/>
      </c>
      <c r="U926" s="179"/>
    </row>
    <row r="927" spans="2:21" x14ac:dyDescent="0.35">
      <c r="B927" s="592" t="str">
        <f t="shared" si="35"/>
        <v/>
      </c>
      <c r="C927" s="593" t="str" cm="1">
        <f t="array" ref="C927">IF(B927="","",_xlfn.IFS(B927="A","📦 Appro. généraux",B927="H","🛡️ Hygiène &amp; Sécurité",B927="B","🏗️ Bâtiments &amp; Travaux",B927="J","🏗️ Bâtiments &amp; Travaux",B927="R","⚙️ Mécanique &amp; Atelier",B927="N","🧪 Chimie &amp; Biologie",B927="G","🧪 Chimie &amp; Biologie",B927="C","📣 Communication &amp; Culture",B927="D","✈️ Déplacements &amp; Logist.",B927="F","✈️ Déplacements &amp; Logist.",B927="E","📋 Études, Conseils &amp; RH",B927="I","💻 Informatique &amp; Audio.",B927="M","🔬 Instruments scient.",B927="O","🔬 Instruments scient.",B927="P","🔬 Instruments scient.",B927="S","🔬 Instruments scient.",B927="T","🔬 Instruments scient.",B927="U","🔬 Instruments scient.",B927="V","🔬 Instruments scient.",B927="W","🔬 Instruments scient.",B927="K","🐁 Expérimentation",B927="Q","🐁 Expérimentation",B927="L","🏥 Santé &amp; Médical",TRUE,"❓ Inconnu"))</f>
        <v/>
      </c>
      <c r="U927" s="179"/>
    </row>
    <row r="928" spans="2:21" x14ac:dyDescent="0.35">
      <c r="B928" s="592" t="str">
        <f t="shared" si="35"/>
        <v/>
      </c>
      <c r="C928" s="593" t="str" cm="1">
        <f t="array" ref="C928">IF(B928="","",_xlfn.IFS(B928="A","📦 Appro. généraux",B928="H","🛡️ Hygiène &amp; Sécurité",B928="B","🏗️ Bâtiments &amp; Travaux",B928="J","🏗️ Bâtiments &amp; Travaux",B928="R","⚙️ Mécanique &amp; Atelier",B928="N","🧪 Chimie &amp; Biologie",B928="G","🧪 Chimie &amp; Biologie",B928="C","📣 Communication &amp; Culture",B928="D","✈️ Déplacements &amp; Logist.",B928="F","✈️ Déplacements &amp; Logist.",B928="E","📋 Études, Conseils &amp; RH",B928="I","💻 Informatique &amp; Audio.",B928="M","🔬 Instruments scient.",B928="O","🔬 Instruments scient.",B928="P","🔬 Instruments scient.",B928="S","🔬 Instruments scient.",B928="T","🔬 Instruments scient.",B928="U","🔬 Instruments scient.",B928="V","🔬 Instruments scient.",B928="W","🔬 Instruments scient.",B928="K","🐁 Expérimentation",B928="Q","🐁 Expérimentation",B928="L","🏥 Santé &amp; Médical",TRUE,"❓ Inconnu"))</f>
        <v/>
      </c>
      <c r="U928" s="179"/>
    </row>
    <row r="929" spans="2:21" x14ac:dyDescent="0.35">
      <c r="B929" s="592" t="str">
        <f t="shared" si="35"/>
        <v/>
      </c>
      <c r="C929" s="593" t="str" cm="1">
        <f t="array" ref="C929">IF(B929="","",_xlfn.IFS(B929="A","📦 Appro. généraux",B929="H","🛡️ Hygiène &amp; Sécurité",B929="B","🏗️ Bâtiments &amp; Travaux",B929="J","🏗️ Bâtiments &amp; Travaux",B929="R","⚙️ Mécanique &amp; Atelier",B929="N","🧪 Chimie &amp; Biologie",B929="G","🧪 Chimie &amp; Biologie",B929="C","📣 Communication &amp; Culture",B929="D","✈️ Déplacements &amp; Logist.",B929="F","✈️ Déplacements &amp; Logist.",B929="E","📋 Études, Conseils &amp; RH",B929="I","💻 Informatique &amp; Audio.",B929="M","🔬 Instruments scient.",B929="O","🔬 Instruments scient.",B929="P","🔬 Instruments scient.",B929="S","🔬 Instruments scient.",B929="T","🔬 Instruments scient.",B929="U","🔬 Instruments scient.",B929="V","🔬 Instruments scient.",B929="W","🔬 Instruments scient.",B929="K","🐁 Expérimentation",B929="Q","🐁 Expérimentation",B929="L","🏥 Santé &amp; Médical",TRUE,"❓ Inconnu"))</f>
        <v/>
      </c>
      <c r="U929" s="179"/>
    </row>
    <row r="930" spans="2:21" x14ac:dyDescent="0.35">
      <c r="B930" s="592" t="str">
        <f t="shared" si="35"/>
        <v/>
      </c>
      <c r="C930" s="593" t="str" cm="1">
        <f t="array" ref="C930">IF(B930="","",_xlfn.IFS(B930="A","📦 Appro. généraux",B930="H","🛡️ Hygiène &amp; Sécurité",B930="B","🏗️ Bâtiments &amp; Travaux",B930="J","🏗️ Bâtiments &amp; Travaux",B930="R","⚙️ Mécanique &amp; Atelier",B930="N","🧪 Chimie &amp; Biologie",B930="G","🧪 Chimie &amp; Biologie",B930="C","📣 Communication &amp; Culture",B930="D","✈️ Déplacements &amp; Logist.",B930="F","✈️ Déplacements &amp; Logist.",B930="E","📋 Études, Conseils &amp; RH",B930="I","💻 Informatique &amp; Audio.",B930="M","🔬 Instruments scient.",B930="O","🔬 Instruments scient.",B930="P","🔬 Instruments scient.",B930="S","🔬 Instruments scient.",B930="T","🔬 Instruments scient.",B930="U","🔬 Instruments scient.",B930="V","🔬 Instruments scient.",B930="W","🔬 Instruments scient.",B930="K","🐁 Expérimentation",B930="Q","🐁 Expérimentation",B930="L","🏥 Santé &amp; Médical",TRUE,"❓ Inconnu"))</f>
        <v/>
      </c>
      <c r="U930" s="179"/>
    </row>
    <row r="931" spans="2:21" x14ac:dyDescent="0.35">
      <c r="B931" s="592" t="str">
        <f t="shared" si="35"/>
        <v/>
      </c>
      <c r="C931" s="593" t="str" cm="1">
        <f t="array" ref="C931">IF(B931="","",_xlfn.IFS(B931="A","📦 Appro. généraux",B931="H","🛡️ Hygiène &amp; Sécurité",B931="B","🏗️ Bâtiments &amp; Travaux",B931="J","🏗️ Bâtiments &amp; Travaux",B931="R","⚙️ Mécanique &amp; Atelier",B931="N","🧪 Chimie &amp; Biologie",B931="G","🧪 Chimie &amp; Biologie",B931="C","📣 Communication &amp; Culture",B931="D","✈️ Déplacements &amp; Logist.",B931="F","✈️ Déplacements &amp; Logist.",B931="E","📋 Études, Conseils &amp; RH",B931="I","💻 Informatique &amp; Audio.",B931="M","🔬 Instruments scient.",B931="O","🔬 Instruments scient.",B931="P","🔬 Instruments scient.",B931="S","🔬 Instruments scient.",B931="T","🔬 Instruments scient.",B931="U","🔬 Instruments scient.",B931="V","🔬 Instruments scient.",B931="W","🔬 Instruments scient.",B931="K","🐁 Expérimentation",B931="Q","🐁 Expérimentation",B931="L","🏥 Santé &amp; Médical",TRUE,"❓ Inconnu"))</f>
        <v/>
      </c>
      <c r="U931" s="179"/>
    </row>
    <row r="932" spans="2:21" x14ac:dyDescent="0.35">
      <c r="B932" s="592" t="str">
        <f t="shared" si="35"/>
        <v/>
      </c>
      <c r="C932" s="593" t="str" cm="1">
        <f t="array" ref="C932">IF(B932="","",_xlfn.IFS(B932="A","📦 Appro. généraux",B932="H","🛡️ Hygiène &amp; Sécurité",B932="B","🏗️ Bâtiments &amp; Travaux",B932="J","🏗️ Bâtiments &amp; Travaux",B932="R","⚙️ Mécanique &amp; Atelier",B932="N","🧪 Chimie &amp; Biologie",B932="G","🧪 Chimie &amp; Biologie",B932="C","📣 Communication &amp; Culture",B932="D","✈️ Déplacements &amp; Logist.",B932="F","✈️ Déplacements &amp; Logist.",B932="E","📋 Études, Conseils &amp; RH",B932="I","💻 Informatique &amp; Audio.",B932="M","🔬 Instruments scient.",B932="O","🔬 Instruments scient.",B932="P","🔬 Instruments scient.",B932="S","🔬 Instruments scient.",B932="T","🔬 Instruments scient.",B932="U","🔬 Instruments scient.",B932="V","🔬 Instruments scient.",B932="W","🔬 Instruments scient.",B932="K","🐁 Expérimentation",B932="Q","🐁 Expérimentation",B932="L","🏥 Santé &amp; Médical",TRUE,"❓ Inconnu"))</f>
        <v/>
      </c>
      <c r="U932" s="179"/>
    </row>
    <row r="933" spans="2:21" x14ac:dyDescent="0.35">
      <c r="B933" s="592" t="str">
        <f t="shared" si="35"/>
        <v/>
      </c>
      <c r="C933" s="593" t="str" cm="1">
        <f t="array" ref="C933">IF(B933="","",_xlfn.IFS(B933="A","📦 Appro. généraux",B933="H","🛡️ Hygiène &amp; Sécurité",B933="B","🏗️ Bâtiments &amp; Travaux",B933="J","🏗️ Bâtiments &amp; Travaux",B933="R","⚙️ Mécanique &amp; Atelier",B933="N","🧪 Chimie &amp; Biologie",B933="G","🧪 Chimie &amp; Biologie",B933="C","📣 Communication &amp; Culture",B933="D","✈️ Déplacements &amp; Logist.",B933="F","✈️ Déplacements &amp; Logist.",B933="E","📋 Études, Conseils &amp; RH",B933="I","💻 Informatique &amp; Audio.",B933="M","🔬 Instruments scient.",B933="O","🔬 Instruments scient.",B933="P","🔬 Instruments scient.",B933="S","🔬 Instruments scient.",B933="T","🔬 Instruments scient.",B933="U","🔬 Instruments scient.",B933="V","🔬 Instruments scient.",B933="W","🔬 Instruments scient.",B933="K","🐁 Expérimentation",B933="Q","🐁 Expérimentation",B933="L","🏥 Santé &amp; Médical",TRUE,"❓ Inconnu"))</f>
        <v/>
      </c>
      <c r="U933" s="179"/>
    </row>
    <row r="934" spans="2:21" x14ac:dyDescent="0.35">
      <c r="B934" s="592" t="str">
        <f t="shared" si="35"/>
        <v/>
      </c>
      <c r="C934" s="593" t="str" cm="1">
        <f t="array" ref="C934">IF(B934="","",_xlfn.IFS(B934="A","📦 Appro. généraux",B934="H","🛡️ Hygiène &amp; Sécurité",B934="B","🏗️ Bâtiments &amp; Travaux",B934="J","🏗️ Bâtiments &amp; Travaux",B934="R","⚙️ Mécanique &amp; Atelier",B934="N","🧪 Chimie &amp; Biologie",B934="G","🧪 Chimie &amp; Biologie",B934="C","📣 Communication &amp; Culture",B934="D","✈️ Déplacements &amp; Logist.",B934="F","✈️ Déplacements &amp; Logist.",B934="E","📋 Études, Conseils &amp; RH",B934="I","💻 Informatique &amp; Audio.",B934="M","🔬 Instruments scient.",B934="O","🔬 Instruments scient.",B934="P","🔬 Instruments scient.",B934="S","🔬 Instruments scient.",B934="T","🔬 Instruments scient.",B934="U","🔬 Instruments scient.",B934="V","🔬 Instruments scient.",B934="W","🔬 Instruments scient.",B934="K","🐁 Expérimentation",B934="Q","🐁 Expérimentation",B934="L","🏥 Santé &amp; Médical",TRUE,"❓ Inconnu"))</f>
        <v/>
      </c>
      <c r="U934" s="179"/>
    </row>
    <row r="935" spans="2:21" x14ac:dyDescent="0.35">
      <c r="B935" s="592" t="str">
        <f t="shared" si="35"/>
        <v/>
      </c>
      <c r="C935" s="593" t="str" cm="1">
        <f t="array" ref="C935">IF(B935="","",_xlfn.IFS(B935="A","📦 Appro. généraux",B935="H","🛡️ Hygiène &amp; Sécurité",B935="B","🏗️ Bâtiments &amp; Travaux",B935="J","🏗️ Bâtiments &amp; Travaux",B935="R","⚙️ Mécanique &amp; Atelier",B935="N","🧪 Chimie &amp; Biologie",B935="G","🧪 Chimie &amp; Biologie",B935="C","📣 Communication &amp; Culture",B935="D","✈️ Déplacements &amp; Logist.",B935="F","✈️ Déplacements &amp; Logist.",B935="E","📋 Études, Conseils &amp; RH",B935="I","💻 Informatique &amp; Audio.",B935="M","🔬 Instruments scient.",B935="O","🔬 Instruments scient.",B935="P","🔬 Instruments scient.",B935="S","🔬 Instruments scient.",B935="T","🔬 Instruments scient.",B935="U","🔬 Instruments scient.",B935="V","🔬 Instruments scient.",B935="W","🔬 Instruments scient.",B935="K","🐁 Expérimentation",B935="Q","🐁 Expérimentation",B935="L","🏥 Santé &amp; Médical",TRUE,"❓ Inconnu"))</f>
        <v/>
      </c>
      <c r="U935" s="179"/>
    </row>
    <row r="936" spans="2:21" x14ac:dyDescent="0.35">
      <c r="B936" s="592" t="str">
        <f t="shared" si="35"/>
        <v/>
      </c>
      <c r="C936" s="593" t="str" cm="1">
        <f t="array" ref="C936">IF(B936="","",_xlfn.IFS(B936="A","📦 Appro. généraux",B936="H","🛡️ Hygiène &amp; Sécurité",B936="B","🏗️ Bâtiments &amp; Travaux",B936="J","🏗️ Bâtiments &amp; Travaux",B936="R","⚙️ Mécanique &amp; Atelier",B936="N","🧪 Chimie &amp; Biologie",B936="G","🧪 Chimie &amp; Biologie",B936="C","📣 Communication &amp; Culture",B936="D","✈️ Déplacements &amp; Logist.",B936="F","✈️ Déplacements &amp; Logist.",B936="E","📋 Études, Conseils &amp; RH",B936="I","💻 Informatique &amp; Audio.",B936="M","🔬 Instruments scient.",B936="O","🔬 Instruments scient.",B936="P","🔬 Instruments scient.",B936="S","🔬 Instruments scient.",B936="T","🔬 Instruments scient.",B936="U","🔬 Instruments scient.",B936="V","🔬 Instruments scient.",B936="W","🔬 Instruments scient.",B936="K","🐁 Expérimentation",B936="Q","🐁 Expérimentation",B936="L","🏥 Santé &amp; Médical",TRUE,"❓ Inconnu"))</f>
        <v/>
      </c>
      <c r="U936" s="179"/>
    </row>
    <row r="937" spans="2:21" x14ac:dyDescent="0.35">
      <c r="B937" s="592" t="str">
        <f t="shared" si="35"/>
        <v/>
      </c>
      <c r="C937" s="593" t="str" cm="1">
        <f t="array" ref="C937">IF(B937="","",_xlfn.IFS(B937="A","📦 Appro. généraux",B937="H","🛡️ Hygiène &amp; Sécurité",B937="B","🏗️ Bâtiments &amp; Travaux",B937="J","🏗️ Bâtiments &amp; Travaux",B937="R","⚙️ Mécanique &amp; Atelier",B937="N","🧪 Chimie &amp; Biologie",B937="G","🧪 Chimie &amp; Biologie",B937="C","📣 Communication &amp; Culture",B937="D","✈️ Déplacements &amp; Logist.",B937="F","✈️ Déplacements &amp; Logist.",B937="E","📋 Études, Conseils &amp; RH",B937="I","💻 Informatique &amp; Audio.",B937="M","🔬 Instruments scient.",B937="O","🔬 Instruments scient.",B937="P","🔬 Instruments scient.",B937="S","🔬 Instruments scient.",B937="T","🔬 Instruments scient.",B937="U","🔬 Instruments scient.",B937="V","🔬 Instruments scient.",B937="W","🔬 Instruments scient.",B937="K","🐁 Expérimentation",B937="Q","🐁 Expérimentation",B937="L","🏥 Santé &amp; Médical",TRUE,"❓ Inconnu"))</f>
        <v/>
      </c>
      <c r="U937" s="179"/>
    </row>
    <row r="938" spans="2:21" x14ac:dyDescent="0.35">
      <c r="B938" s="592" t="str">
        <f t="shared" si="35"/>
        <v/>
      </c>
      <c r="C938" s="593" t="str" cm="1">
        <f t="array" ref="C938">IF(B938="","",_xlfn.IFS(B938="A","📦 Appro. généraux",B938="H","🛡️ Hygiène &amp; Sécurité",B938="B","🏗️ Bâtiments &amp; Travaux",B938="J","🏗️ Bâtiments &amp; Travaux",B938="R","⚙️ Mécanique &amp; Atelier",B938="N","🧪 Chimie &amp; Biologie",B938="G","🧪 Chimie &amp; Biologie",B938="C","📣 Communication &amp; Culture",B938="D","✈️ Déplacements &amp; Logist.",B938="F","✈️ Déplacements &amp; Logist.",B938="E","📋 Études, Conseils &amp; RH",B938="I","💻 Informatique &amp; Audio.",B938="M","🔬 Instruments scient.",B938="O","🔬 Instruments scient.",B938="P","🔬 Instruments scient.",B938="S","🔬 Instruments scient.",B938="T","🔬 Instruments scient.",B938="U","🔬 Instruments scient.",B938="V","🔬 Instruments scient.",B938="W","🔬 Instruments scient.",B938="K","🐁 Expérimentation",B938="Q","🐁 Expérimentation",B938="L","🏥 Santé &amp; Médical",TRUE,"❓ Inconnu"))</f>
        <v/>
      </c>
      <c r="U938" s="179"/>
    </row>
    <row r="939" spans="2:21" x14ac:dyDescent="0.35">
      <c r="B939" s="592" t="str">
        <f t="shared" si="35"/>
        <v/>
      </c>
      <c r="C939" s="593" t="str" cm="1">
        <f t="array" ref="C939">IF(B939="","",_xlfn.IFS(B939="A","📦 Appro. généraux",B939="H","🛡️ Hygiène &amp; Sécurité",B939="B","🏗️ Bâtiments &amp; Travaux",B939="J","🏗️ Bâtiments &amp; Travaux",B939="R","⚙️ Mécanique &amp; Atelier",B939="N","🧪 Chimie &amp; Biologie",B939="G","🧪 Chimie &amp; Biologie",B939="C","📣 Communication &amp; Culture",B939="D","✈️ Déplacements &amp; Logist.",B939="F","✈️ Déplacements &amp; Logist.",B939="E","📋 Études, Conseils &amp; RH",B939="I","💻 Informatique &amp; Audio.",B939="M","🔬 Instruments scient.",B939="O","🔬 Instruments scient.",B939="P","🔬 Instruments scient.",B939="S","🔬 Instruments scient.",B939="T","🔬 Instruments scient.",B939="U","🔬 Instruments scient.",B939="V","🔬 Instruments scient.",B939="W","🔬 Instruments scient.",B939="K","🐁 Expérimentation",B939="Q","🐁 Expérimentation",B939="L","🏥 Santé &amp; Médical",TRUE,"❓ Inconnu"))</f>
        <v/>
      </c>
      <c r="U939" s="179"/>
    </row>
    <row r="940" spans="2:21" x14ac:dyDescent="0.35">
      <c r="B940" s="592" t="str">
        <f t="shared" si="35"/>
        <v/>
      </c>
      <c r="C940" s="593" t="str" cm="1">
        <f t="array" ref="C940">IF(B940="","",_xlfn.IFS(B940="A","📦 Appro. généraux",B940="H","🛡️ Hygiène &amp; Sécurité",B940="B","🏗️ Bâtiments &amp; Travaux",B940="J","🏗️ Bâtiments &amp; Travaux",B940="R","⚙️ Mécanique &amp; Atelier",B940="N","🧪 Chimie &amp; Biologie",B940="G","🧪 Chimie &amp; Biologie",B940="C","📣 Communication &amp; Culture",B940="D","✈️ Déplacements &amp; Logist.",B940="F","✈️ Déplacements &amp; Logist.",B940="E","📋 Études, Conseils &amp; RH",B940="I","💻 Informatique &amp; Audio.",B940="M","🔬 Instruments scient.",B940="O","🔬 Instruments scient.",B940="P","🔬 Instruments scient.",B940="S","🔬 Instruments scient.",B940="T","🔬 Instruments scient.",B940="U","🔬 Instruments scient.",B940="V","🔬 Instruments scient.",B940="W","🔬 Instruments scient.",B940="K","🐁 Expérimentation",B940="Q","🐁 Expérimentation",B940="L","🏥 Santé &amp; Médical",TRUE,"❓ Inconnu"))</f>
        <v/>
      </c>
      <c r="U940" s="179"/>
    </row>
    <row r="941" spans="2:21" x14ac:dyDescent="0.35">
      <c r="B941" s="592" t="str">
        <f t="shared" si="35"/>
        <v/>
      </c>
      <c r="C941" s="593" t="str" cm="1">
        <f t="array" ref="C941">IF(B941="","",_xlfn.IFS(B941="A","📦 Appro. généraux",B941="H","🛡️ Hygiène &amp; Sécurité",B941="B","🏗️ Bâtiments &amp; Travaux",B941="J","🏗️ Bâtiments &amp; Travaux",B941="R","⚙️ Mécanique &amp; Atelier",B941="N","🧪 Chimie &amp; Biologie",B941="G","🧪 Chimie &amp; Biologie",B941="C","📣 Communication &amp; Culture",B941="D","✈️ Déplacements &amp; Logist.",B941="F","✈️ Déplacements &amp; Logist.",B941="E","📋 Études, Conseils &amp; RH",B941="I","💻 Informatique &amp; Audio.",B941="M","🔬 Instruments scient.",B941="O","🔬 Instruments scient.",B941="P","🔬 Instruments scient.",B941="S","🔬 Instruments scient.",B941="T","🔬 Instruments scient.",B941="U","🔬 Instruments scient.",B941="V","🔬 Instruments scient.",B941="W","🔬 Instruments scient.",B941="K","🐁 Expérimentation",B941="Q","🐁 Expérimentation",B941="L","🏥 Santé &amp; Médical",TRUE,"❓ Inconnu"))</f>
        <v/>
      </c>
      <c r="U941" s="179"/>
    </row>
    <row r="942" spans="2:21" x14ac:dyDescent="0.35">
      <c r="B942" s="592" t="str">
        <f t="shared" si="35"/>
        <v/>
      </c>
      <c r="C942" s="593" t="str" cm="1">
        <f t="array" ref="C942">IF(B942="","",_xlfn.IFS(B942="A","📦 Appro. généraux",B942="H","🛡️ Hygiène &amp; Sécurité",B942="B","🏗️ Bâtiments &amp; Travaux",B942="J","🏗️ Bâtiments &amp; Travaux",B942="R","⚙️ Mécanique &amp; Atelier",B942="N","🧪 Chimie &amp; Biologie",B942="G","🧪 Chimie &amp; Biologie",B942="C","📣 Communication &amp; Culture",B942="D","✈️ Déplacements &amp; Logist.",B942="F","✈️ Déplacements &amp; Logist.",B942="E","📋 Études, Conseils &amp; RH",B942="I","💻 Informatique &amp; Audio.",B942="M","🔬 Instruments scient.",B942="O","🔬 Instruments scient.",B942="P","🔬 Instruments scient.",B942="S","🔬 Instruments scient.",B942="T","🔬 Instruments scient.",B942="U","🔬 Instruments scient.",B942="V","🔬 Instruments scient.",B942="W","🔬 Instruments scient.",B942="K","🐁 Expérimentation",B942="Q","🐁 Expérimentation",B942="L","🏥 Santé &amp; Médical",TRUE,"❓ Inconnu"))</f>
        <v/>
      </c>
      <c r="U942" s="179"/>
    </row>
    <row r="943" spans="2:21" x14ac:dyDescent="0.35">
      <c r="B943" s="592" t="str">
        <f t="shared" si="35"/>
        <v/>
      </c>
      <c r="C943" s="593" t="str" cm="1">
        <f t="array" ref="C943">IF(B943="","",_xlfn.IFS(B943="A","📦 Appro. généraux",B943="H","🛡️ Hygiène &amp; Sécurité",B943="B","🏗️ Bâtiments &amp; Travaux",B943="J","🏗️ Bâtiments &amp; Travaux",B943="R","⚙️ Mécanique &amp; Atelier",B943="N","🧪 Chimie &amp; Biologie",B943="G","🧪 Chimie &amp; Biologie",B943="C","📣 Communication &amp; Culture",B943="D","✈️ Déplacements &amp; Logist.",B943="F","✈️ Déplacements &amp; Logist.",B943="E","📋 Études, Conseils &amp; RH",B943="I","💻 Informatique &amp; Audio.",B943="M","🔬 Instruments scient.",B943="O","🔬 Instruments scient.",B943="P","🔬 Instruments scient.",B943="S","🔬 Instruments scient.",B943="T","🔬 Instruments scient.",B943="U","🔬 Instruments scient.",B943="V","🔬 Instruments scient.",B943="W","🔬 Instruments scient.",B943="K","🐁 Expérimentation",B943="Q","🐁 Expérimentation",B943="L","🏥 Santé &amp; Médical",TRUE,"❓ Inconnu"))</f>
        <v/>
      </c>
      <c r="U943" s="179"/>
    </row>
    <row r="944" spans="2:21" x14ac:dyDescent="0.35">
      <c r="B944" s="592" t="str">
        <f t="shared" si="35"/>
        <v/>
      </c>
      <c r="C944" s="593" t="str" cm="1">
        <f t="array" ref="C944">IF(B944="","",_xlfn.IFS(B944="A","📦 Appro. généraux",B944="H","🛡️ Hygiène &amp; Sécurité",B944="B","🏗️ Bâtiments &amp; Travaux",B944="J","🏗️ Bâtiments &amp; Travaux",B944="R","⚙️ Mécanique &amp; Atelier",B944="N","🧪 Chimie &amp; Biologie",B944="G","🧪 Chimie &amp; Biologie",B944="C","📣 Communication &amp; Culture",B944="D","✈️ Déplacements &amp; Logist.",B944="F","✈️ Déplacements &amp; Logist.",B944="E","📋 Études, Conseils &amp; RH",B944="I","💻 Informatique &amp; Audio.",B944="M","🔬 Instruments scient.",B944="O","🔬 Instruments scient.",B944="P","🔬 Instruments scient.",B944="S","🔬 Instruments scient.",B944="T","🔬 Instruments scient.",B944="U","🔬 Instruments scient.",B944="V","🔬 Instruments scient.",B944="W","🔬 Instruments scient.",B944="K","🐁 Expérimentation",B944="Q","🐁 Expérimentation",B944="L","🏥 Santé &amp; Médical",TRUE,"❓ Inconnu"))</f>
        <v/>
      </c>
      <c r="U944" s="179"/>
    </row>
    <row r="945" spans="2:21" x14ac:dyDescent="0.35">
      <c r="B945" s="592" t="str">
        <f t="shared" si="35"/>
        <v/>
      </c>
      <c r="C945" s="593" t="str" cm="1">
        <f t="array" ref="C945">IF(B945="","",_xlfn.IFS(B945="A","📦 Appro. généraux",B945="H","🛡️ Hygiène &amp; Sécurité",B945="B","🏗️ Bâtiments &amp; Travaux",B945="J","🏗️ Bâtiments &amp; Travaux",B945="R","⚙️ Mécanique &amp; Atelier",B945="N","🧪 Chimie &amp; Biologie",B945="G","🧪 Chimie &amp; Biologie",B945="C","📣 Communication &amp; Culture",B945="D","✈️ Déplacements &amp; Logist.",B945="F","✈️ Déplacements &amp; Logist.",B945="E","📋 Études, Conseils &amp; RH",B945="I","💻 Informatique &amp; Audio.",B945="M","🔬 Instruments scient.",B945="O","🔬 Instruments scient.",B945="P","🔬 Instruments scient.",B945="S","🔬 Instruments scient.",B945="T","🔬 Instruments scient.",B945="U","🔬 Instruments scient.",B945="V","🔬 Instruments scient.",B945="W","🔬 Instruments scient.",B945="K","🐁 Expérimentation",B945="Q","🐁 Expérimentation",B945="L","🏥 Santé &amp; Médical",TRUE,"❓ Inconnu"))</f>
        <v/>
      </c>
      <c r="U945" s="179"/>
    </row>
    <row r="946" spans="2:21" x14ac:dyDescent="0.35">
      <c r="B946" s="592" t="str">
        <f t="shared" si="35"/>
        <v/>
      </c>
      <c r="C946" s="593" t="str" cm="1">
        <f t="array" ref="C946">IF(B946="","",_xlfn.IFS(B946="A","📦 Appro. généraux",B946="H","🛡️ Hygiène &amp; Sécurité",B946="B","🏗️ Bâtiments &amp; Travaux",B946="J","🏗️ Bâtiments &amp; Travaux",B946="R","⚙️ Mécanique &amp; Atelier",B946="N","🧪 Chimie &amp; Biologie",B946="G","🧪 Chimie &amp; Biologie",B946="C","📣 Communication &amp; Culture",B946="D","✈️ Déplacements &amp; Logist.",B946="F","✈️ Déplacements &amp; Logist.",B946="E","📋 Études, Conseils &amp; RH",B946="I","💻 Informatique &amp; Audio.",B946="M","🔬 Instruments scient.",B946="O","🔬 Instruments scient.",B946="P","🔬 Instruments scient.",B946="S","🔬 Instruments scient.",B946="T","🔬 Instruments scient.",B946="U","🔬 Instruments scient.",B946="V","🔬 Instruments scient.",B946="W","🔬 Instruments scient.",B946="K","🐁 Expérimentation",B946="Q","🐁 Expérimentation",B946="L","🏥 Santé &amp; Médical",TRUE,"❓ Inconnu"))</f>
        <v/>
      </c>
      <c r="U946" s="179"/>
    </row>
    <row r="947" spans="2:21" x14ac:dyDescent="0.35">
      <c r="B947" s="592" t="str">
        <f t="shared" si="35"/>
        <v/>
      </c>
      <c r="C947" s="593" t="str" cm="1">
        <f t="array" ref="C947">IF(B947="","",_xlfn.IFS(B947="A","📦 Appro. généraux",B947="H","🛡️ Hygiène &amp; Sécurité",B947="B","🏗️ Bâtiments &amp; Travaux",B947="J","🏗️ Bâtiments &amp; Travaux",B947="R","⚙️ Mécanique &amp; Atelier",B947="N","🧪 Chimie &amp; Biologie",B947="G","🧪 Chimie &amp; Biologie",B947="C","📣 Communication &amp; Culture",B947="D","✈️ Déplacements &amp; Logist.",B947="F","✈️ Déplacements &amp; Logist.",B947="E","📋 Études, Conseils &amp; RH",B947="I","💻 Informatique &amp; Audio.",B947="M","🔬 Instruments scient.",B947="O","🔬 Instruments scient.",B947="P","🔬 Instruments scient.",B947="S","🔬 Instruments scient.",B947="T","🔬 Instruments scient.",B947="U","🔬 Instruments scient.",B947="V","🔬 Instruments scient.",B947="W","🔬 Instruments scient.",B947="K","🐁 Expérimentation",B947="Q","🐁 Expérimentation",B947="L","🏥 Santé &amp; Médical",TRUE,"❓ Inconnu"))</f>
        <v/>
      </c>
      <c r="U947" s="179"/>
    </row>
    <row r="948" spans="2:21" x14ac:dyDescent="0.35">
      <c r="B948" s="592" t="str">
        <f t="shared" si="35"/>
        <v/>
      </c>
      <c r="C948" s="593" t="str" cm="1">
        <f t="array" ref="C948">IF(B948="","",_xlfn.IFS(B948="A","📦 Appro. généraux",B948="H","🛡️ Hygiène &amp; Sécurité",B948="B","🏗️ Bâtiments &amp; Travaux",B948="J","🏗️ Bâtiments &amp; Travaux",B948="R","⚙️ Mécanique &amp; Atelier",B948="N","🧪 Chimie &amp; Biologie",B948="G","🧪 Chimie &amp; Biologie",B948="C","📣 Communication &amp; Culture",B948="D","✈️ Déplacements &amp; Logist.",B948="F","✈️ Déplacements &amp; Logist.",B948="E","📋 Études, Conseils &amp; RH",B948="I","💻 Informatique &amp; Audio.",B948="M","🔬 Instruments scient.",B948="O","🔬 Instruments scient.",B948="P","🔬 Instruments scient.",B948="S","🔬 Instruments scient.",B948="T","🔬 Instruments scient.",B948="U","🔬 Instruments scient.",B948="V","🔬 Instruments scient.",B948="W","🔬 Instruments scient.",B948="K","🐁 Expérimentation",B948="Q","🐁 Expérimentation",B948="L","🏥 Santé &amp; Médical",TRUE,"❓ Inconnu"))</f>
        <v/>
      </c>
      <c r="U948" s="179"/>
    </row>
    <row r="949" spans="2:21" x14ac:dyDescent="0.35">
      <c r="B949" s="592" t="str">
        <f t="shared" si="35"/>
        <v/>
      </c>
      <c r="C949" s="593" t="str" cm="1">
        <f t="array" ref="C949">IF(B949="","",_xlfn.IFS(B949="A","📦 Appro. généraux",B949="H","🛡️ Hygiène &amp; Sécurité",B949="B","🏗️ Bâtiments &amp; Travaux",B949="J","🏗️ Bâtiments &amp; Travaux",B949="R","⚙️ Mécanique &amp; Atelier",B949="N","🧪 Chimie &amp; Biologie",B949="G","🧪 Chimie &amp; Biologie",B949="C","📣 Communication &amp; Culture",B949="D","✈️ Déplacements &amp; Logist.",B949="F","✈️ Déplacements &amp; Logist.",B949="E","📋 Études, Conseils &amp; RH",B949="I","💻 Informatique &amp; Audio.",B949="M","🔬 Instruments scient.",B949="O","🔬 Instruments scient.",B949="P","🔬 Instruments scient.",B949="S","🔬 Instruments scient.",B949="T","🔬 Instruments scient.",B949="U","🔬 Instruments scient.",B949="V","🔬 Instruments scient.",B949="W","🔬 Instruments scient.",B949="K","🐁 Expérimentation",B949="Q","🐁 Expérimentation",B949="L","🏥 Santé &amp; Médical",TRUE,"❓ Inconnu"))</f>
        <v/>
      </c>
      <c r="U949" s="179"/>
    </row>
    <row r="950" spans="2:21" x14ac:dyDescent="0.35">
      <c r="B950" s="592" t="str">
        <f t="shared" si="35"/>
        <v/>
      </c>
      <c r="C950" s="593" t="str" cm="1">
        <f t="array" ref="C950">IF(B950="","",_xlfn.IFS(B950="A","📦 Appro. généraux",B950="H","🛡️ Hygiène &amp; Sécurité",B950="B","🏗️ Bâtiments &amp; Travaux",B950="J","🏗️ Bâtiments &amp; Travaux",B950="R","⚙️ Mécanique &amp; Atelier",B950="N","🧪 Chimie &amp; Biologie",B950="G","🧪 Chimie &amp; Biologie",B950="C","📣 Communication &amp; Culture",B950="D","✈️ Déplacements &amp; Logist.",B950="F","✈️ Déplacements &amp; Logist.",B950="E","📋 Études, Conseils &amp; RH",B950="I","💻 Informatique &amp; Audio.",B950="M","🔬 Instruments scient.",B950="O","🔬 Instruments scient.",B950="P","🔬 Instruments scient.",B950="S","🔬 Instruments scient.",B950="T","🔬 Instruments scient.",B950="U","🔬 Instruments scient.",B950="V","🔬 Instruments scient.",B950="W","🔬 Instruments scient.",B950="K","🐁 Expérimentation",B950="Q","🐁 Expérimentation",B950="L","🏥 Santé &amp; Médical",TRUE,"❓ Inconnu"))</f>
        <v/>
      </c>
      <c r="U950" s="179"/>
    </row>
    <row r="951" spans="2:21" x14ac:dyDescent="0.35">
      <c r="B951" s="592" t="str">
        <f t="shared" si="35"/>
        <v/>
      </c>
      <c r="C951" s="593" t="str" cm="1">
        <f t="array" ref="C951">IF(B951="","",_xlfn.IFS(B951="A","📦 Appro. généraux",B951="H","🛡️ Hygiène &amp; Sécurité",B951="B","🏗️ Bâtiments &amp; Travaux",B951="J","🏗️ Bâtiments &amp; Travaux",B951="R","⚙️ Mécanique &amp; Atelier",B951="N","🧪 Chimie &amp; Biologie",B951="G","🧪 Chimie &amp; Biologie",B951="C","📣 Communication &amp; Culture",B951="D","✈️ Déplacements &amp; Logist.",B951="F","✈️ Déplacements &amp; Logist.",B951="E","📋 Études, Conseils &amp; RH",B951="I","💻 Informatique &amp; Audio.",B951="M","🔬 Instruments scient.",B951="O","🔬 Instruments scient.",B951="P","🔬 Instruments scient.",B951="S","🔬 Instruments scient.",B951="T","🔬 Instruments scient.",B951="U","🔬 Instruments scient.",B951="V","🔬 Instruments scient.",B951="W","🔬 Instruments scient.",B951="K","🐁 Expérimentation",B951="Q","🐁 Expérimentation",B951="L","🏥 Santé &amp; Médical",TRUE,"❓ Inconnu"))</f>
        <v/>
      </c>
      <c r="U951" s="179"/>
    </row>
    <row r="952" spans="2:21" x14ac:dyDescent="0.35">
      <c r="B952" s="592" t="str">
        <f t="shared" si="35"/>
        <v/>
      </c>
      <c r="C952" s="593" t="str" cm="1">
        <f t="array" ref="C952">IF(B952="","",_xlfn.IFS(B952="A","📦 Appro. généraux",B952="H","🛡️ Hygiène &amp; Sécurité",B952="B","🏗️ Bâtiments &amp; Travaux",B952="J","🏗️ Bâtiments &amp; Travaux",B952="R","⚙️ Mécanique &amp; Atelier",B952="N","🧪 Chimie &amp; Biologie",B952="G","🧪 Chimie &amp; Biologie",B952="C","📣 Communication &amp; Culture",B952="D","✈️ Déplacements &amp; Logist.",B952="F","✈️ Déplacements &amp; Logist.",B952="E","📋 Études, Conseils &amp; RH",B952="I","💻 Informatique &amp; Audio.",B952="M","🔬 Instruments scient.",B952="O","🔬 Instruments scient.",B952="P","🔬 Instruments scient.",B952="S","🔬 Instruments scient.",B952="T","🔬 Instruments scient.",B952="U","🔬 Instruments scient.",B952="V","🔬 Instruments scient.",B952="W","🔬 Instruments scient.",B952="K","🐁 Expérimentation",B952="Q","🐁 Expérimentation",B952="L","🏥 Santé &amp; Médical",TRUE,"❓ Inconnu"))</f>
        <v/>
      </c>
      <c r="U952" s="179"/>
    </row>
    <row r="953" spans="2:21" x14ac:dyDescent="0.35">
      <c r="B953" s="592" t="str">
        <f t="shared" si="35"/>
        <v/>
      </c>
      <c r="C953" s="593" t="str" cm="1">
        <f t="array" ref="C953">IF(B953="","",_xlfn.IFS(B953="A","📦 Appro. généraux",B953="H","🛡️ Hygiène &amp; Sécurité",B953="B","🏗️ Bâtiments &amp; Travaux",B953="J","🏗️ Bâtiments &amp; Travaux",B953="R","⚙️ Mécanique &amp; Atelier",B953="N","🧪 Chimie &amp; Biologie",B953="G","🧪 Chimie &amp; Biologie",B953="C","📣 Communication &amp; Culture",B953="D","✈️ Déplacements &amp; Logist.",B953="F","✈️ Déplacements &amp; Logist.",B953="E","📋 Études, Conseils &amp; RH",B953="I","💻 Informatique &amp; Audio.",B953="M","🔬 Instruments scient.",B953="O","🔬 Instruments scient.",B953="P","🔬 Instruments scient.",B953="S","🔬 Instruments scient.",B953="T","🔬 Instruments scient.",B953="U","🔬 Instruments scient.",B953="V","🔬 Instruments scient.",B953="W","🔬 Instruments scient.",B953="K","🐁 Expérimentation",B953="Q","🐁 Expérimentation",B953="L","🏥 Santé &amp; Médical",TRUE,"❓ Inconnu"))</f>
        <v/>
      </c>
      <c r="U953" s="179"/>
    </row>
    <row r="954" spans="2:21" x14ac:dyDescent="0.35">
      <c r="B954" s="592" t="str">
        <f t="shared" si="35"/>
        <v/>
      </c>
      <c r="C954" s="593" t="str" cm="1">
        <f t="array" ref="C954">IF(B954="","",_xlfn.IFS(B954="A","📦 Appro. généraux",B954="H","🛡️ Hygiène &amp; Sécurité",B954="B","🏗️ Bâtiments &amp; Travaux",B954="J","🏗️ Bâtiments &amp; Travaux",B954="R","⚙️ Mécanique &amp; Atelier",B954="N","🧪 Chimie &amp; Biologie",B954="G","🧪 Chimie &amp; Biologie",B954="C","📣 Communication &amp; Culture",B954="D","✈️ Déplacements &amp; Logist.",B954="F","✈️ Déplacements &amp; Logist.",B954="E","📋 Études, Conseils &amp; RH",B954="I","💻 Informatique &amp; Audio.",B954="M","🔬 Instruments scient.",B954="O","🔬 Instruments scient.",B954="P","🔬 Instruments scient.",B954="S","🔬 Instruments scient.",B954="T","🔬 Instruments scient.",B954="U","🔬 Instruments scient.",B954="V","🔬 Instruments scient.",B954="W","🔬 Instruments scient.",B954="K","🐁 Expérimentation",B954="Q","🐁 Expérimentation",B954="L","🏥 Santé &amp; Médical",TRUE,"❓ Inconnu"))</f>
        <v/>
      </c>
      <c r="U954" s="179"/>
    </row>
    <row r="955" spans="2:21" x14ac:dyDescent="0.35">
      <c r="B955" s="592" t="str">
        <f t="shared" si="35"/>
        <v/>
      </c>
      <c r="C955" s="593" t="str" cm="1">
        <f t="array" ref="C955">IF(B955="","",_xlfn.IFS(B955="A","📦 Appro. généraux",B955="H","🛡️ Hygiène &amp; Sécurité",B955="B","🏗️ Bâtiments &amp; Travaux",B955="J","🏗️ Bâtiments &amp; Travaux",B955="R","⚙️ Mécanique &amp; Atelier",B955="N","🧪 Chimie &amp; Biologie",B955="G","🧪 Chimie &amp; Biologie",B955="C","📣 Communication &amp; Culture",B955="D","✈️ Déplacements &amp; Logist.",B955="F","✈️ Déplacements &amp; Logist.",B955="E","📋 Études, Conseils &amp; RH",B955="I","💻 Informatique &amp; Audio.",B955="M","🔬 Instruments scient.",B955="O","🔬 Instruments scient.",B955="P","🔬 Instruments scient.",B955="S","🔬 Instruments scient.",B955="T","🔬 Instruments scient.",B955="U","🔬 Instruments scient.",B955="V","🔬 Instruments scient.",B955="W","🔬 Instruments scient.",B955="K","🐁 Expérimentation",B955="Q","🐁 Expérimentation",B955="L","🏥 Santé &amp; Médical",TRUE,"❓ Inconnu"))</f>
        <v/>
      </c>
      <c r="U955" s="179"/>
    </row>
    <row r="956" spans="2:21" x14ac:dyDescent="0.35">
      <c r="B956" s="592" t="str">
        <f t="shared" si="35"/>
        <v/>
      </c>
      <c r="C956" s="593" t="str" cm="1">
        <f t="array" ref="C956">IF(B956="","",_xlfn.IFS(B956="A","📦 Appro. généraux",B956="H","🛡️ Hygiène &amp; Sécurité",B956="B","🏗️ Bâtiments &amp; Travaux",B956="J","🏗️ Bâtiments &amp; Travaux",B956="R","⚙️ Mécanique &amp; Atelier",B956="N","🧪 Chimie &amp; Biologie",B956="G","🧪 Chimie &amp; Biologie",B956="C","📣 Communication &amp; Culture",B956="D","✈️ Déplacements &amp; Logist.",B956="F","✈️ Déplacements &amp; Logist.",B956="E","📋 Études, Conseils &amp; RH",B956="I","💻 Informatique &amp; Audio.",B956="M","🔬 Instruments scient.",B956="O","🔬 Instruments scient.",B956="P","🔬 Instruments scient.",B956="S","🔬 Instruments scient.",B956="T","🔬 Instruments scient.",B956="U","🔬 Instruments scient.",B956="V","🔬 Instruments scient.",B956="W","🔬 Instruments scient.",B956="K","🐁 Expérimentation",B956="Q","🐁 Expérimentation",B956="L","🏥 Santé &amp; Médical",TRUE,"❓ Inconnu"))</f>
        <v/>
      </c>
      <c r="U956" s="179"/>
    </row>
    <row r="957" spans="2:21" x14ac:dyDescent="0.35">
      <c r="B957" s="592" t="str">
        <f t="shared" si="35"/>
        <v/>
      </c>
      <c r="C957" s="593" t="str" cm="1">
        <f t="array" ref="C957">IF(B957="","",_xlfn.IFS(B957="A","📦 Appro. généraux",B957="H","🛡️ Hygiène &amp; Sécurité",B957="B","🏗️ Bâtiments &amp; Travaux",B957="J","🏗️ Bâtiments &amp; Travaux",B957="R","⚙️ Mécanique &amp; Atelier",B957="N","🧪 Chimie &amp; Biologie",B957="G","🧪 Chimie &amp; Biologie",B957="C","📣 Communication &amp; Culture",B957="D","✈️ Déplacements &amp; Logist.",B957="F","✈️ Déplacements &amp; Logist.",B957="E","📋 Études, Conseils &amp; RH",B957="I","💻 Informatique &amp; Audio.",B957="M","🔬 Instruments scient.",B957="O","🔬 Instruments scient.",B957="P","🔬 Instruments scient.",B957="S","🔬 Instruments scient.",B957="T","🔬 Instruments scient.",B957="U","🔬 Instruments scient.",B957="V","🔬 Instruments scient.",B957="W","🔬 Instruments scient.",B957="K","🐁 Expérimentation",B957="Q","🐁 Expérimentation",B957="L","🏥 Santé &amp; Médical",TRUE,"❓ Inconnu"))</f>
        <v/>
      </c>
      <c r="U957" s="179"/>
    </row>
    <row r="958" spans="2:21" x14ac:dyDescent="0.35">
      <c r="B958" s="592" t="str">
        <f t="shared" si="35"/>
        <v/>
      </c>
      <c r="C958" s="593" t="str" cm="1">
        <f t="array" ref="C958">IF(B958="","",_xlfn.IFS(B958="A","📦 Appro. généraux",B958="H","🛡️ Hygiène &amp; Sécurité",B958="B","🏗️ Bâtiments &amp; Travaux",B958="J","🏗️ Bâtiments &amp; Travaux",B958="R","⚙️ Mécanique &amp; Atelier",B958="N","🧪 Chimie &amp; Biologie",B958="G","🧪 Chimie &amp; Biologie",B958="C","📣 Communication &amp; Culture",B958="D","✈️ Déplacements &amp; Logist.",B958="F","✈️ Déplacements &amp; Logist.",B958="E","📋 Études, Conseils &amp; RH",B958="I","💻 Informatique &amp; Audio.",B958="M","🔬 Instruments scient.",B958="O","🔬 Instruments scient.",B958="P","🔬 Instruments scient.",B958="S","🔬 Instruments scient.",B958="T","🔬 Instruments scient.",B958="U","🔬 Instruments scient.",B958="V","🔬 Instruments scient.",B958="W","🔬 Instruments scient.",B958="K","🐁 Expérimentation",B958="Q","🐁 Expérimentation",B958="L","🏥 Santé &amp; Médical",TRUE,"❓ Inconnu"))</f>
        <v/>
      </c>
      <c r="U958" s="179"/>
    </row>
    <row r="959" spans="2:21" x14ac:dyDescent="0.35">
      <c r="B959" s="592" t="str">
        <f t="shared" ref="B959:B996" si="36">LEFT(W959,1)</f>
        <v/>
      </c>
      <c r="C959" s="593" t="str" cm="1">
        <f t="array" ref="C959">IF(B959="","",_xlfn.IFS(B959="A","📦 Appro. généraux",B959="H","🛡️ Hygiène &amp; Sécurité",B959="B","🏗️ Bâtiments &amp; Travaux",B959="J","🏗️ Bâtiments &amp; Travaux",B959="R","⚙️ Mécanique &amp; Atelier",B959="N","🧪 Chimie &amp; Biologie",B959="G","🧪 Chimie &amp; Biologie",B959="C","📣 Communication &amp; Culture",B959="D","✈️ Déplacements &amp; Logist.",B959="F","✈️ Déplacements &amp; Logist.",B959="E","📋 Études, Conseils &amp; RH",B959="I","💻 Informatique &amp; Audio.",B959="M","🔬 Instruments scient.",B959="O","🔬 Instruments scient.",B959="P","🔬 Instruments scient.",B959="S","🔬 Instruments scient.",B959="T","🔬 Instruments scient.",B959="U","🔬 Instruments scient.",B959="V","🔬 Instruments scient.",B959="W","🔬 Instruments scient.",B959="K","🐁 Expérimentation",B959="Q","🐁 Expérimentation",B959="L","🏥 Santé &amp; Médical",TRUE,"❓ Inconnu"))</f>
        <v/>
      </c>
      <c r="U959" s="179"/>
    </row>
    <row r="960" spans="2:21" x14ac:dyDescent="0.35">
      <c r="B960" s="592" t="str">
        <f t="shared" si="36"/>
        <v/>
      </c>
      <c r="C960" s="593" t="str" cm="1">
        <f t="array" ref="C960">IF(B960="","",_xlfn.IFS(B960="A","📦 Appro. généraux",B960="H","🛡️ Hygiène &amp; Sécurité",B960="B","🏗️ Bâtiments &amp; Travaux",B960="J","🏗️ Bâtiments &amp; Travaux",B960="R","⚙️ Mécanique &amp; Atelier",B960="N","🧪 Chimie &amp; Biologie",B960="G","🧪 Chimie &amp; Biologie",B960="C","📣 Communication &amp; Culture",B960="D","✈️ Déplacements &amp; Logist.",B960="F","✈️ Déplacements &amp; Logist.",B960="E","📋 Études, Conseils &amp; RH",B960="I","💻 Informatique &amp; Audio.",B960="M","🔬 Instruments scient.",B960="O","🔬 Instruments scient.",B960="P","🔬 Instruments scient.",B960="S","🔬 Instruments scient.",B960="T","🔬 Instruments scient.",B960="U","🔬 Instruments scient.",B960="V","🔬 Instruments scient.",B960="W","🔬 Instruments scient.",B960="K","🐁 Expérimentation",B960="Q","🐁 Expérimentation",B960="L","🏥 Santé &amp; Médical",TRUE,"❓ Inconnu"))</f>
        <v/>
      </c>
      <c r="U960" s="179"/>
    </row>
    <row r="961" spans="2:21" x14ac:dyDescent="0.35">
      <c r="B961" s="592" t="str">
        <f t="shared" si="36"/>
        <v/>
      </c>
      <c r="C961" s="593" t="str" cm="1">
        <f t="array" ref="C961">IF(B961="","",_xlfn.IFS(B961="A","📦 Appro. généraux",B961="H","🛡️ Hygiène &amp; Sécurité",B961="B","🏗️ Bâtiments &amp; Travaux",B961="J","🏗️ Bâtiments &amp; Travaux",B961="R","⚙️ Mécanique &amp; Atelier",B961="N","🧪 Chimie &amp; Biologie",B961="G","🧪 Chimie &amp; Biologie",B961="C","📣 Communication &amp; Culture",B961="D","✈️ Déplacements &amp; Logist.",B961="F","✈️ Déplacements &amp; Logist.",B961="E","📋 Études, Conseils &amp; RH",B961="I","💻 Informatique &amp; Audio.",B961="M","🔬 Instruments scient.",B961="O","🔬 Instruments scient.",B961="P","🔬 Instruments scient.",B961="S","🔬 Instruments scient.",B961="T","🔬 Instruments scient.",B961="U","🔬 Instruments scient.",B961="V","🔬 Instruments scient.",B961="W","🔬 Instruments scient.",B961="K","🐁 Expérimentation",B961="Q","🐁 Expérimentation",B961="L","🏥 Santé &amp; Médical",TRUE,"❓ Inconnu"))</f>
        <v/>
      </c>
      <c r="U961" s="179"/>
    </row>
    <row r="962" spans="2:21" x14ac:dyDescent="0.35">
      <c r="B962" s="592" t="str">
        <f t="shared" si="36"/>
        <v/>
      </c>
      <c r="C962" s="593" t="str" cm="1">
        <f t="array" ref="C962">IF(B962="","",_xlfn.IFS(B962="A","📦 Appro. généraux",B962="H","🛡️ Hygiène &amp; Sécurité",B962="B","🏗️ Bâtiments &amp; Travaux",B962="J","🏗️ Bâtiments &amp; Travaux",B962="R","⚙️ Mécanique &amp; Atelier",B962="N","🧪 Chimie &amp; Biologie",B962="G","🧪 Chimie &amp; Biologie",B962="C","📣 Communication &amp; Culture",B962="D","✈️ Déplacements &amp; Logist.",B962="F","✈️ Déplacements &amp; Logist.",B962="E","📋 Études, Conseils &amp; RH",B962="I","💻 Informatique &amp; Audio.",B962="M","🔬 Instruments scient.",B962="O","🔬 Instruments scient.",B962="P","🔬 Instruments scient.",B962="S","🔬 Instruments scient.",B962="T","🔬 Instruments scient.",B962="U","🔬 Instruments scient.",B962="V","🔬 Instruments scient.",B962="W","🔬 Instruments scient.",B962="K","🐁 Expérimentation",B962="Q","🐁 Expérimentation",B962="L","🏥 Santé &amp; Médical",TRUE,"❓ Inconnu"))</f>
        <v/>
      </c>
      <c r="U962" s="179"/>
    </row>
    <row r="963" spans="2:21" x14ac:dyDescent="0.35">
      <c r="B963" s="592" t="str">
        <f t="shared" si="36"/>
        <v/>
      </c>
      <c r="C963" s="593" t="str" cm="1">
        <f t="array" ref="C963">IF(B963="","",_xlfn.IFS(B963="A","📦 Appro. généraux",B963="H","🛡️ Hygiène &amp; Sécurité",B963="B","🏗️ Bâtiments &amp; Travaux",B963="J","🏗️ Bâtiments &amp; Travaux",B963="R","⚙️ Mécanique &amp; Atelier",B963="N","🧪 Chimie &amp; Biologie",B963="G","🧪 Chimie &amp; Biologie",B963="C","📣 Communication &amp; Culture",B963="D","✈️ Déplacements &amp; Logist.",B963="F","✈️ Déplacements &amp; Logist.",B963="E","📋 Études, Conseils &amp; RH",B963="I","💻 Informatique &amp; Audio.",B963="M","🔬 Instruments scient.",B963="O","🔬 Instruments scient.",B963="P","🔬 Instruments scient.",B963="S","🔬 Instruments scient.",B963="T","🔬 Instruments scient.",B963="U","🔬 Instruments scient.",B963="V","🔬 Instruments scient.",B963="W","🔬 Instruments scient.",B963="K","🐁 Expérimentation",B963="Q","🐁 Expérimentation",B963="L","🏥 Santé &amp; Médical",TRUE,"❓ Inconnu"))</f>
        <v/>
      </c>
      <c r="U963" s="179"/>
    </row>
    <row r="964" spans="2:21" x14ac:dyDescent="0.35">
      <c r="B964" s="592" t="str">
        <f t="shared" si="36"/>
        <v/>
      </c>
      <c r="C964" s="593" t="str" cm="1">
        <f t="array" ref="C964">IF(B964="","",_xlfn.IFS(B964="A","📦 Appro. généraux",B964="H","🛡️ Hygiène &amp; Sécurité",B964="B","🏗️ Bâtiments &amp; Travaux",B964="J","🏗️ Bâtiments &amp; Travaux",B964="R","⚙️ Mécanique &amp; Atelier",B964="N","🧪 Chimie &amp; Biologie",B964="G","🧪 Chimie &amp; Biologie",B964="C","📣 Communication &amp; Culture",B964="D","✈️ Déplacements &amp; Logist.",B964="F","✈️ Déplacements &amp; Logist.",B964="E","📋 Études, Conseils &amp; RH",B964="I","💻 Informatique &amp; Audio.",B964="M","🔬 Instruments scient.",B964="O","🔬 Instruments scient.",B964="P","🔬 Instruments scient.",B964="S","🔬 Instruments scient.",B964="T","🔬 Instruments scient.",B964="U","🔬 Instruments scient.",B964="V","🔬 Instruments scient.",B964="W","🔬 Instruments scient.",B964="K","🐁 Expérimentation",B964="Q","🐁 Expérimentation",B964="L","🏥 Santé &amp; Médical",TRUE,"❓ Inconnu"))</f>
        <v/>
      </c>
      <c r="U964" s="179"/>
    </row>
    <row r="965" spans="2:21" x14ac:dyDescent="0.35">
      <c r="B965" s="592" t="str">
        <f t="shared" si="36"/>
        <v/>
      </c>
      <c r="C965" s="593" t="str" cm="1">
        <f t="array" ref="C965">IF(B965="","",_xlfn.IFS(B965="A","📦 Appro. généraux",B965="H","🛡️ Hygiène &amp; Sécurité",B965="B","🏗️ Bâtiments &amp; Travaux",B965="J","🏗️ Bâtiments &amp; Travaux",B965="R","⚙️ Mécanique &amp; Atelier",B965="N","🧪 Chimie &amp; Biologie",B965="G","🧪 Chimie &amp; Biologie",B965="C","📣 Communication &amp; Culture",B965="D","✈️ Déplacements &amp; Logist.",B965="F","✈️ Déplacements &amp; Logist.",B965="E","📋 Études, Conseils &amp; RH",B965="I","💻 Informatique &amp; Audio.",B965="M","🔬 Instruments scient.",B965="O","🔬 Instruments scient.",B965="P","🔬 Instruments scient.",B965="S","🔬 Instruments scient.",B965="T","🔬 Instruments scient.",B965="U","🔬 Instruments scient.",B965="V","🔬 Instruments scient.",B965="W","🔬 Instruments scient.",B965="K","🐁 Expérimentation",B965="Q","🐁 Expérimentation",B965="L","🏥 Santé &amp; Médical",TRUE,"❓ Inconnu"))</f>
        <v/>
      </c>
      <c r="U965" s="179"/>
    </row>
    <row r="966" spans="2:21" x14ac:dyDescent="0.35">
      <c r="B966" s="592" t="str">
        <f t="shared" si="36"/>
        <v/>
      </c>
      <c r="C966" s="593" t="str" cm="1">
        <f t="array" ref="C966">IF(B966="","",_xlfn.IFS(B966="A","📦 Appro. généraux",B966="H","🛡️ Hygiène &amp; Sécurité",B966="B","🏗️ Bâtiments &amp; Travaux",B966="J","🏗️ Bâtiments &amp; Travaux",B966="R","⚙️ Mécanique &amp; Atelier",B966="N","🧪 Chimie &amp; Biologie",B966="G","🧪 Chimie &amp; Biologie",B966="C","📣 Communication &amp; Culture",B966="D","✈️ Déplacements &amp; Logist.",B966="F","✈️ Déplacements &amp; Logist.",B966="E","📋 Études, Conseils &amp; RH",B966="I","💻 Informatique &amp; Audio.",B966="M","🔬 Instruments scient.",B966="O","🔬 Instruments scient.",B966="P","🔬 Instruments scient.",B966="S","🔬 Instruments scient.",B966="T","🔬 Instruments scient.",B966="U","🔬 Instruments scient.",B966="V","🔬 Instruments scient.",B966="W","🔬 Instruments scient.",B966="K","🐁 Expérimentation",B966="Q","🐁 Expérimentation",B966="L","🏥 Santé &amp; Médical",TRUE,"❓ Inconnu"))</f>
        <v/>
      </c>
      <c r="U966" s="179"/>
    </row>
    <row r="967" spans="2:21" x14ac:dyDescent="0.35">
      <c r="B967" s="592" t="str">
        <f t="shared" si="36"/>
        <v/>
      </c>
      <c r="C967" s="593" t="str" cm="1">
        <f t="array" ref="C967">IF(B967="","",_xlfn.IFS(B967="A","📦 Appro. généraux",B967="H","🛡️ Hygiène &amp; Sécurité",B967="B","🏗️ Bâtiments &amp; Travaux",B967="J","🏗️ Bâtiments &amp; Travaux",B967="R","⚙️ Mécanique &amp; Atelier",B967="N","🧪 Chimie &amp; Biologie",B967="G","🧪 Chimie &amp; Biologie",B967="C","📣 Communication &amp; Culture",B967="D","✈️ Déplacements &amp; Logist.",B967="F","✈️ Déplacements &amp; Logist.",B967="E","📋 Études, Conseils &amp; RH",B967="I","💻 Informatique &amp; Audio.",B967="M","🔬 Instruments scient.",B967="O","🔬 Instruments scient.",B967="P","🔬 Instruments scient.",B967="S","🔬 Instruments scient.",B967="T","🔬 Instruments scient.",B967="U","🔬 Instruments scient.",B967="V","🔬 Instruments scient.",B967="W","🔬 Instruments scient.",B967="K","🐁 Expérimentation",B967="Q","🐁 Expérimentation",B967="L","🏥 Santé &amp; Médical",TRUE,"❓ Inconnu"))</f>
        <v/>
      </c>
      <c r="U967" s="179"/>
    </row>
    <row r="968" spans="2:21" x14ac:dyDescent="0.35">
      <c r="B968" s="592" t="str">
        <f t="shared" si="36"/>
        <v/>
      </c>
      <c r="C968" s="593" t="str" cm="1">
        <f t="array" ref="C968">IF(B968="","",_xlfn.IFS(B968="A","📦 Appro. généraux",B968="H","🛡️ Hygiène &amp; Sécurité",B968="B","🏗️ Bâtiments &amp; Travaux",B968="J","🏗️ Bâtiments &amp; Travaux",B968="R","⚙️ Mécanique &amp; Atelier",B968="N","🧪 Chimie &amp; Biologie",B968="G","🧪 Chimie &amp; Biologie",B968="C","📣 Communication &amp; Culture",B968="D","✈️ Déplacements &amp; Logist.",B968="F","✈️ Déplacements &amp; Logist.",B968="E","📋 Études, Conseils &amp; RH",B968="I","💻 Informatique &amp; Audio.",B968="M","🔬 Instruments scient.",B968="O","🔬 Instruments scient.",B968="P","🔬 Instruments scient.",B968="S","🔬 Instruments scient.",B968="T","🔬 Instruments scient.",B968="U","🔬 Instruments scient.",B968="V","🔬 Instruments scient.",B968="W","🔬 Instruments scient.",B968="K","🐁 Expérimentation",B968="Q","🐁 Expérimentation",B968="L","🏥 Santé &amp; Médical",TRUE,"❓ Inconnu"))</f>
        <v/>
      </c>
      <c r="U968" s="179"/>
    </row>
    <row r="969" spans="2:21" x14ac:dyDescent="0.35">
      <c r="B969" s="592" t="str">
        <f t="shared" si="36"/>
        <v/>
      </c>
      <c r="C969" s="593" t="str" cm="1">
        <f t="array" ref="C969">IF(B969="","",_xlfn.IFS(B969="A","📦 Appro. généraux",B969="H","🛡️ Hygiène &amp; Sécurité",B969="B","🏗️ Bâtiments &amp; Travaux",B969="J","🏗️ Bâtiments &amp; Travaux",B969="R","⚙️ Mécanique &amp; Atelier",B969="N","🧪 Chimie &amp; Biologie",B969="G","🧪 Chimie &amp; Biologie",B969="C","📣 Communication &amp; Culture",B969="D","✈️ Déplacements &amp; Logist.",B969="F","✈️ Déplacements &amp; Logist.",B969="E","📋 Études, Conseils &amp; RH",B969="I","💻 Informatique &amp; Audio.",B969="M","🔬 Instruments scient.",B969="O","🔬 Instruments scient.",B969="P","🔬 Instruments scient.",B969="S","🔬 Instruments scient.",B969="T","🔬 Instruments scient.",B969="U","🔬 Instruments scient.",B969="V","🔬 Instruments scient.",B969="W","🔬 Instruments scient.",B969="K","🐁 Expérimentation",B969="Q","🐁 Expérimentation",B969="L","🏥 Santé &amp; Médical",TRUE,"❓ Inconnu"))</f>
        <v/>
      </c>
      <c r="U969" s="179"/>
    </row>
    <row r="970" spans="2:21" x14ac:dyDescent="0.35">
      <c r="B970" s="592" t="str">
        <f t="shared" si="36"/>
        <v/>
      </c>
      <c r="C970" s="593" t="str" cm="1">
        <f t="array" ref="C970">IF(B970="","",_xlfn.IFS(B970="A","📦 Appro. généraux",B970="H","🛡️ Hygiène &amp; Sécurité",B970="B","🏗️ Bâtiments &amp; Travaux",B970="J","🏗️ Bâtiments &amp; Travaux",B970="R","⚙️ Mécanique &amp; Atelier",B970="N","🧪 Chimie &amp; Biologie",B970="G","🧪 Chimie &amp; Biologie",B970="C","📣 Communication &amp; Culture",B970="D","✈️ Déplacements &amp; Logist.",B970="F","✈️ Déplacements &amp; Logist.",B970="E","📋 Études, Conseils &amp; RH",B970="I","💻 Informatique &amp; Audio.",B970="M","🔬 Instruments scient.",B970="O","🔬 Instruments scient.",B970="P","🔬 Instruments scient.",B970="S","🔬 Instruments scient.",B970="T","🔬 Instruments scient.",B970="U","🔬 Instruments scient.",B970="V","🔬 Instruments scient.",B970="W","🔬 Instruments scient.",B970="K","🐁 Expérimentation",B970="Q","🐁 Expérimentation",B970="L","🏥 Santé &amp; Médical",TRUE,"❓ Inconnu"))</f>
        <v/>
      </c>
      <c r="U970" s="179"/>
    </row>
    <row r="971" spans="2:21" x14ac:dyDescent="0.35">
      <c r="B971" s="592" t="str">
        <f t="shared" si="36"/>
        <v/>
      </c>
      <c r="C971" s="593" t="str" cm="1">
        <f t="array" ref="C971">IF(B971="","",_xlfn.IFS(B971="A","📦 Appro. généraux",B971="H","🛡️ Hygiène &amp; Sécurité",B971="B","🏗️ Bâtiments &amp; Travaux",B971="J","🏗️ Bâtiments &amp; Travaux",B971="R","⚙️ Mécanique &amp; Atelier",B971="N","🧪 Chimie &amp; Biologie",B971="G","🧪 Chimie &amp; Biologie",B971="C","📣 Communication &amp; Culture",B971="D","✈️ Déplacements &amp; Logist.",B971="F","✈️ Déplacements &amp; Logist.",B971="E","📋 Études, Conseils &amp; RH",B971="I","💻 Informatique &amp; Audio.",B971="M","🔬 Instruments scient.",B971="O","🔬 Instruments scient.",B971="P","🔬 Instruments scient.",B971="S","🔬 Instruments scient.",B971="T","🔬 Instruments scient.",B971="U","🔬 Instruments scient.",B971="V","🔬 Instruments scient.",B971="W","🔬 Instruments scient.",B971="K","🐁 Expérimentation",B971="Q","🐁 Expérimentation",B971="L","🏥 Santé &amp; Médical",TRUE,"❓ Inconnu"))</f>
        <v/>
      </c>
      <c r="U971" s="179"/>
    </row>
    <row r="972" spans="2:21" x14ac:dyDescent="0.35">
      <c r="B972" s="592" t="str">
        <f t="shared" si="36"/>
        <v/>
      </c>
      <c r="C972" s="593" t="str" cm="1">
        <f t="array" ref="C972">IF(B972="","",_xlfn.IFS(B972="A","📦 Appro. généraux",B972="H","🛡️ Hygiène &amp; Sécurité",B972="B","🏗️ Bâtiments &amp; Travaux",B972="J","🏗️ Bâtiments &amp; Travaux",B972="R","⚙️ Mécanique &amp; Atelier",B972="N","🧪 Chimie &amp; Biologie",B972="G","🧪 Chimie &amp; Biologie",B972="C","📣 Communication &amp; Culture",B972="D","✈️ Déplacements &amp; Logist.",B972="F","✈️ Déplacements &amp; Logist.",B972="E","📋 Études, Conseils &amp; RH",B972="I","💻 Informatique &amp; Audio.",B972="M","🔬 Instruments scient.",B972="O","🔬 Instruments scient.",B972="P","🔬 Instruments scient.",B972="S","🔬 Instruments scient.",B972="T","🔬 Instruments scient.",B972="U","🔬 Instruments scient.",B972="V","🔬 Instruments scient.",B972="W","🔬 Instruments scient.",B972="K","🐁 Expérimentation",B972="Q","🐁 Expérimentation",B972="L","🏥 Santé &amp; Médical",TRUE,"❓ Inconnu"))</f>
        <v/>
      </c>
      <c r="U972" s="179"/>
    </row>
    <row r="973" spans="2:21" x14ac:dyDescent="0.35">
      <c r="B973" s="592" t="str">
        <f t="shared" si="36"/>
        <v/>
      </c>
      <c r="C973" s="593" t="str" cm="1">
        <f t="array" ref="C973">IF(B973="","",_xlfn.IFS(B973="A","📦 Appro. généraux",B973="H","🛡️ Hygiène &amp; Sécurité",B973="B","🏗️ Bâtiments &amp; Travaux",B973="J","🏗️ Bâtiments &amp; Travaux",B973="R","⚙️ Mécanique &amp; Atelier",B973="N","🧪 Chimie &amp; Biologie",B973="G","🧪 Chimie &amp; Biologie",B973="C","📣 Communication &amp; Culture",B973="D","✈️ Déplacements &amp; Logist.",B973="F","✈️ Déplacements &amp; Logist.",B973="E","📋 Études, Conseils &amp; RH",B973="I","💻 Informatique &amp; Audio.",B973="M","🔬 Instruments scient.",B973="O","🔬 Instruments scient.",B973="P","🔬 Instruments scient.",B973="S","🔬 Instruments scient.",B973="T","🔬 Instruments scient.",B973="U","🔬 Instruments scient.",B973="V","🔬 Instruments scient.",B973="W","🔬 Instruments scient.",B973="K","🐁 Expérimentation",B973="Q","🐁 Expérimentation",B973="L","🏥 Santé &amp; Médical",TRUE,"❓ Inconnu"))</f>
        <v/>
      </c>
      <c r="U973" s="179"/>
    </row>
    <row r="974" spans="2:21" x14ac:dyDescent="0.35">
      <c r="B974" s="592" t="str">
        <f t="shared" si="36"/>
        <v/>
      </c>
      <c r="C974" s="593" t="str" cm="1">
        <f t="array" ref="C974">IF(B974="","",_xlfn.IFS(B974="A","📦 Appro. généraux",B974="H","🛡️ Hygiène &amp; Sécurité",B974="B","🏗️ Bâtiments &amp; Travaux",B974="J","🏗️ Bâtiments &amp; Travaux",B974="R","⚙️ Mécanique &amp; Atelier",B974="N","🧪 Chimie &amp; Biologie",B974="G","🧪 Chimie &amp; Biologie",B974="C","📣 Communication &amp; Culture",B974="D","✈️ Déplacements &amp; Logist.",B974="F","✈️ Déplacements &amp; Logist.",B974="E","📋 Études, Conseils &amp; RH",B974="I","💻 Informatique &amp; Audio.",B974="M","🔬 Instruments scient.",B974="O","🔬 Instruments scient.",B974="P","🔬 Instruments scient.",B974="S","🔬 Instruments scient.",B974="T","🔬 Instruments scient.",B974="U","🔬 Instruments scient.",B974="V","🔬 Instruments scient.",B974="W","🔬 Instruments scient.",B974="K","🐁 Expérimentation",B974="Q","🐁 Expérimentation",B974="L","🏥 Santé &amp; Médical",TRUE,"❓ Inconnu"))</f>
        <v/>
      </c>
      <c r="U974" s="179"/>
    </row>
    <row r="975" spans="2:21" x14ac:dyDescent="0.35">
      <c r="B975" s="592" t="str">
        <f t="shared" si="36"/>
        <v/>
      </c>
      <c r="C975" s="593" t="str" cm="1">
        <f t="array" ref="C975">IF(B975="","",_xlfn.IFS(B975="A","📦 Appro. généraux",B975="H","🛡️ Hygiène &amp; Sécurité",B975="B","🏗️ Bâtiments &amp; Travaux",B975="J","🏗️ Bâtiments &amp; Travaux",B975="R","⚙️ Mécanique &amp; Atelier",B975="N","🧪 Chimie &amp; Biologie",B975="G","🧪 Chimie &amp; Biologie",B975="C","📣 Communication &amp; Culture",B975="D","✈️ Déplacements &amp; Logist.",B975="F","✈️ Déplacements &amp; Logist.",B975="E","📋 Études, Conseils &amp; RH",B975="I","💻 Informatique &amp; Audio.",B975="M","🔬 Instruments scient.",B975="O","🔬 Instruments scient.",B975="P","🔬 Instruments scient.",B975="S","🔬 Instruments scient.",B975="T","🔬 Instruments scient.",B975="U","🔬 Instruments scient.",B975="V","🔬 Instruments scient.",B975="W","🔬 Instruments scient.",B975="K","🐁 Expérimentation",B975="Q","🐁 Expérimentation",B975="L","🏥 Santé &amp; Médical",TRUE,"❓ Inconnu"))</f>
        <v/>
      </c>
      <c r="U975" s="179"/>
    </row>
    <row r="976" spans="2:21" x14ac:dyDescent="0.35">
      <c r="B976" s="592" t="str">
        <f t="shared" si="36"/>
        <v/>
      </c>
      <c r="C976" s="593" t="str" cm="1">
        <f t="array" ref="C976">IF(B976="","",_xlfn.IFS(B976="A","📦 Appro. généraux",B976="H","🛡️ Hygiène &amp; Sécurité",B976="B","🏗️ Bâtiments &amp; Travaux",B976="J","🏗️ Bâtiments &amp; Travaux",B976="R","⚙️ Mécanique &amp; Atelier",B976="N","🧪 Chimie &amp; Biologie",B976="G","🧪 Chimie &amp; Biologie",B976="C","📣 Communication &amp; Culture",B976="D","✈️ Déplacements &amp; Logist.",B976="F","✈️ Déplacements &amp; Logist.",B976="E","📋 Études, Conseils &amp; RH",B976="I","💻 Informatique &amp; Audio.",B976="M","🔬 Instruments scient.",B976="O","🔬 Instruments scient.",B976="P","🔬 Instruments scient.",B976="S","🔬 Instruments scient.",B976="T","🔬 Instruments scient.",B976="U","🔬 Instruments scient.",B976="V","🔬 Instruments scient.",B976="W","🔬 Instruments scient.",B976="K","🐁 Expérimentation",B976="Q","🐁 Expérimentation",B976="L","🏥 Santé &amp; Médical",TRUE,"❓ Inconnu"))</f>
        <v/>
      </c>
      <c r="U976" s="179"/>
    </row>
    <row r="977" spans="2:21" x14ac:dyDescent="0.35">
      <c r="B977" s="592" t="str">
        <f t="shared" si="36"/>
        <v/>
      </c>
      <c r="C977" s="593" t="str" cm="1">
        <f t="array" ref="C977">IF(B977="","",_xlfn.IFS(B977="A","📦 Appro. généraux",B977="H","🛡️ Hygiène &amp; Sécurité",B977="B","🏗️ Bâtiments &amp; Travaux",B977="J","🏗️ Bâtiments &amp; Travaux",B977="R","⚙️ Mécanique &amp; Atelier",B977="N","🧪 Chimie &amp; Biologie",B977="G","🧪 Chimie &amp; Biologie",B977="C","📣 Communication &amp; Culture",B977="D","✈️ Déplacements &amp; Logist.",B977="F","✈️ Déplacements &amp; Logist.",B977="E","📋 Études, Conseils &amp; RH",B977="I","💻 Informatique &amp; Audio.",B977="M","🔬 Instruments scient.",B977="O","🔬 Instruments scient.",B977="P","🔬 Instruments scient.",B977="S","🔬 Instruments scient.",B977="T","🔬 Instruments scient.",B977="U","🔬 Instruments scient.",B977="V","🔬 Instruments scient.",B977="W","🔬 Instruments scient.",B977="K","🐁 Expérimentation",B977="Q","🐁 Expérimentation",B977="L","🏥 Santé &amp; Médical",TRUE,"❓ Inconnu"))</f>
        <v/>
      </c>
      <c r="U977" s="179"/>
    </row>
    <row r="978" spans="2:21" x14ac:dyDescent="0.35">
      <c r="B978" s="592" t="str">
        <f t="shared" si="36"/>
        <v/>
      </c>
      <c r="C978" s="593" t="str" cm="1">
        <f t="array" ref="C978">IF(B978="","",_xlfn.IFS(B978="A","📦 Appro. généraux",B978="H","🛡️ Hygiène &amp; Sécurité",B978="B","🏗️ Bâtiments &amp; Travaux",B978="J","🏗️ Bâtiments &amp; Travaux",B978="R","⚙️ Mécanique &amp; Atelier",B978="N","🧪 Chimie &amp; Biologie",B978="G","🧪 Chimie &amp; Biologie",B978="C","📣 Communication &amp; Culture",B978="D","✈️ Déplacements &amp; Logist.",B978="F","✈️ Déplacements &amp; Logist.",B978="E","📋 Études, Conseils &amp; RH",B978="I","💻 Informatique &amp; Audio.",B978="M","🔬 Instruments scient.",B978="O","🔬 Instruments scient.",B978="P","🔬 Instruments scient.",B978="S","🔬 Instruments scient.",B978="T","🔬 Instruments scient.",B978="U","🔬 Instruments scient.",B978="V","🔬 Instruments scient.",B978="W","🔬 Instruments scient.",B978="K","🐁 Expérimentation",B978="Q","🐁 Expérimentation",B978="L","🏥 Santé &amp; Médical",TRUE,"❓ Inconnu"))</f>
        <v/>
      </c>
      <c r="U978" s="179"/>
    </row>
    <row r="979" spans="2:21" x14ac:dyDescent="0.35">
      <c r="B979" s="592" t="str">
        <f t="shared" si="36"/>
        <v/>
      </c>
      <c r="C979" s="593" t="str" cm="1">
        <f t="array" ref="C979">IF(B979="","",_xlfn.IFS(B979="A","📦 Appro. généraux",B979="H","🛡️ Hygiène &amp; Sécurité",B979="B","🏗️ Bâtiments &amp; Travaux",B979="J","🏗️ Bâtiments &amp; Travaux",B979="R","⚙️ Mécanique &amp; Atelier",B979="N","🧪 Chimie &amp; Biologie",B979="G","🧪 Chimie &amp; Biologie",B979="C","📣 Communication &amp; Culture",B979="D","✈️ Déplacements &amp; Logist.",B979="F","✈️ Déplacements &amp; Logist.",B979="E","📋 Études, Conseils &amp; RH",B979="I","💻 Informatique &amp; Audio.",B979="M","🔬 Instruments scient.",B979="O","🔬 Instruments scient.",B979="P","🔬 Instruments scient.",B979="S","🔬 Instruments scient.",B979="T","🔬 Instruments scient.",B979="U","🔬 Instruments scient.",B979="V","🔬 Instruments scient.",B979="W","🔬 Instruments scient.",B979="K","🐁 Expérimentation",B979="Q","🐁 Expérimentation",B979="L","🏥 Santé &amp; Médical",TRUE,"❓ Inconnu"))</f>
        <v/>
      </c>
      <c r="U979" s="179"/>
    </row>
    <row r="980" spans="2:21" x14ac:dyDescent="0.35">
      <c r="B980" s="592" t="str">
        <f t="shared" si="36"/>
        <v/>
      </c>
      <c r="C980" s="593" t="str" cm="1">
        <f t="array" ref="C980">IF(B980="","",_xlfn.IFS(B980="A","📦 Appro. généraux",B980="H","🛡️ Hygiène &amp; Sécurité",B980="B","🏗️ Bâtiments &amp; Travaux",B980="J","🏗️ Bâtiments &amp; Travaux",B980="R","⚙️ Mécanique &amp; Atelier",B980="N","🧪 Chimie &amp; Biologie",B980="G","🧪 Chimie &amp; Biologie",B980="C","📣 Communication &amp; Culture",B980="D","✈️ Déplacements &amp; Logist.",B980="F","✈️ Déplacements &amp; Logist.",B980="E","📋 Études, Conseils &amp; RH",B980="I","💻 Informatique &amp; Audio.",B980="M","🔬 Instruments scient.",B980="O","🔬 Instruments scient.",B980="P","🔬 Instruments scient.",B980="S","🔬 Instruments scient.",B980="T","🔬 Instruments scient.",B980="U","🔬 Instruments scient.",B980="V","🔬 Instruments scient.",B980="W","🔬 Instruments scient.",B980="K","🐁 Expérimentation",B980="Q","🐁 Expérimentation",B980="L","🏥 Santé &amp; Médical",TRUE,"❓ Inconnu"))</f>
        <v/>
      </c>
      <c r="U980" s="179"/>
    </row>
    <row r="981" spans="2:21" x14ac:dyDescent="0.35">
      <c r="B981" s="592" t="str">
        <f t="shared" si="36"/>
        <v/>
      </c>
      <c r="C981" s="593" t="str" cm="1">
        <f t="array" ref="C981">IF(B981="","",_xlfn.IFS(B981="A","📦 Appro. généraux",B981="H","🛡️ Hygiène &amp; Sécurité",B981="B","🏗️ Bâtiments &amp; Travaux",B981="J","🏗️ Bâtiments &amp; Travaux",B981="R","⚙️ Mécanique &amp; Atelier",B981="N","🧪 Chimie &amp; Biologie",B981="G","🧪 Chimie &amp; Biologie",B981="C","📣 Communication &amp; Culture",B981="D","✈️ Déplacements &amp; Logist.",B981="F","✈️ Déplacements &amp; Logist.",B981="E","📋 Études, Conseils &amp; RH",B981="I","💻 Informatique &amp; Audio.",B981="M","🔬 Instruments scient.",B981="O","🔬 Instruments scient.",B981="P","🔬 Instruments scient.",B981="S","🔬 Instruments scient.",B981="T","🔬 Instruments scient.",B981="U","🔬 Instruments scient.",B981="V","🔬 Instruments scient.",B981="W","🔬 Instruments scient.",B981="K","🐁 Expérimentation",B981="Q","🐁 Expérimentation",B981="L","🏥 Santé &amp; Médical",TRUE,"❓ Inconnu"))</f>
        <v/>
      </c>
      <c r="U981" s="179"/>
    </row>
    <row r="982" spans="2:21" x14ac:dyDescent="0.35">
      <c r="B982" s="592" t="str">
        <f t="shared" si="36"/>
        <v/>
      </c>
      <c r="C982" s="593" t="str" cm="1">
        <f t="array" ref="C982">IF(B982="","",_xlfn.IFS(B982="A","📦 Appro. généraux",B982="H","🛡️ Hygiène &amp; Sécurité",B982="B","🏗️ Bâtiments &amp; Travaux",B982="J","🏗️ Bâtiments &amp; Travaux",B982="R","⚙️ Mécanique &amp; Atelier",B982="N","🧪 Chimie &amp; Biologie",B982="G","🧪 Chimie &amp; Biologie",B982="C","📣 Communication &amp; Culture",B982="D","✈️ Déplacements &amp; Logist.",B982="F","✈️ Déplacements &amp; Logist.",B982="E","📋 Études, Conseils &amp; RH",B982="I","💻 Informatique &amp; Audio.",B982="M","🔬 Instruments scient.",B982="O","🔬 Instruments scient.",B982="P","🔬 Instruments scient.",B982="S","🔬 Instruments scient.",B982="T","🔬 Instruments scient.",B982="U","🔬 Instruments scient.",B982="V","🔬 Instruments scient.",B982="W","🔬 Instruments scient.",B982="K","🐁 Expérimentation",B982="Q","🐁 Expérimentation",B982="L","🏥 Santé &amp; Médical",TRUE,"❓ Inconnu"))</f>
        <v/>
      </c>
      <c r="U982" s="179"/>
    </row>
    <row r="983" spans="2:21" x14ac:dyDescent="0.35">
      <c r="B983" s="592" t="str">
        <f t="shared" si="36"/>
        <v/>
      </c>
      <c r="C983" s="593" t="str" cm="1">
        <f t="array" ref="C983">IF(B983="","",_xlfn.IFS(B983="A","📦 Appro. généraux",B983="H","🛡️ Hygiène &amp; Sécurité",B983="B","🏗️ Bâtiments &amp; Travaux",B983="J","🏗️ Bâtiments &amp; Travaux",B983="R","⚙️ Mécanique &amp; Atelier",B983="N","🧪 Chimie &amp; Biologie",B983="G","🧪 Chimie &amp; Biologie",B983="C","📣 Communication &amp; Culture",B983="D","✈️ Déplacements &amp; Logist.",B983="F","✈️ Déplacements &amp; Logist.",B983="E","📋 Études, Conseils &amp; RH",B983="I","💻 Informatique &amp; Audio.",B983="M","🔬 Instruments scient.",B983="O","🔬 Instruments scient.",B983="P","🔬 Instruments scient.",B983="S","🔬 Instruments scient.",B983="T","🔬 Instruments scient.",B983="U","🔬 Instruments scient.",B983="V","🔬 Instruments scient.",B983="W","🔬 Instruments scient.",B983="K","🐁 Expérimentation",B983="Q","🐁 Expérimentation",B983="L","🏥 Santé &amp; Médical",TRUE,"❓ Inconnu"))</f>
        <v/>
      </c>
      <c r="U983" s="179"/>
    </row>
    <row r="984" spans="2:21" x14ac:dyDescent="0.35">
      <c r="B984" s="592" t="str">
        <f t="shared" si="36"/>
        <v/>
      </c>
      <c r="C984" s="593" t="str" cm="1">
        <f t="array" ref="C984">IF(B984="","",_xlfn.IFS(B984="A","📦 Appro. généraux",B984="H","🛡️ Hygiène &amp; Sécurité",B984="B","🏗️ Bâtiments &amp; Travaux",B984="J","🏗️ Bâtiments &amp; Travaux",B984="R","⚙️ Mécanique &amp; Atelier",B984="N","🧪 Chimie &amp; Biologie",B984="G","🧪 Chimie &amp; Biologie",B984="C","📣 Communication &amp; Culture",B984="D","✈️ Déplacements &amp; Logist.",B984="F","✈️ Déplacements &amp; Logist.",B984="E","📋 Études, Conseils &amp; RH",B984="I","💻 Informatique &amp; Audio.",B984="M","🔬 Instruments scient.",B984="O","🔬 Instruments scient.",B984="P","🔬 Instruments scient.",B984="S","🔬 Instruments scient.",B984="T","🔬 Instruments scient.",B984="U","🔬 Instruments scient.",B984="V","🔬 Instruments scient.",B984="W","🔬 Instruments scient.",B984="K","🐁 Expérimentation",B984="Q","🐁 Expérimentation",B984="L","🏥 Santé &amp; Médical",TRUE,"❓ Inconnu"))</f>
        <v/>
      </c>
      <c r="U984" s="179"/>
    </row>
    <row r="985" spans="2:21" x14ac:dyDescent="0.35">
      <c r="B985" s="592" t="str">
        <f t="shared" si="36"/>
        <v/>
      </c>
      <c r="C985" s="593" t="str" cm="1">
        <f t="array" ref="C985">IF(B985="","",_xlfn.IFS(B985="A","📦 Appro. généraux",B985="H","🛡️ Hygiène &amp; Sécurité",B985="B","🏗️ Bâtiments &amp; Travaux",B985="J","🏗️ Bâtiments &amp; Travaux",B985="R","⚙️ Mécanique &amp; Atelier",B985="N","🧪 Chimie &amp; Biologie",B985="G","🧪 Chimie &amp; Biologie",B985="C","📣 Communication &amp; Culture",B985="D","✈️ Déplacements &amp; Logist.",B985="F","✈️ Déplacements &amp; Logist.",B985="E","📋 Études, Conseils &amp; RH",B985="I","💻 Informatique &amp; Audio.",B985="M","🔬 Instruments scient.",B985="O","🔬 Instruments scient.",B985="P","🔬 Instruments scient.",B985="S","🔬 Instruments scient.",B985="T","🔬 Instruments scient.",B985="U","🔬 Instruments scient.",B985="V","🔬 Instruments scient.",B985="W","🔬 Instruments scient.",B985="K","🐁 Expérimentation",B985="Q","🐁 Expérimentation",B985="L","🏥 Santé &amp; Médical",TRUE,"❓ Inconnu"))</f>
        <v/>
      </c>
      <c r="U985" s="179"/>
    </row>
    <row r="986" spans="2:21" x14ac:dyDescent="0.35">
      <c r="B986" s="592" t="str">
        <f t="shared" si="36"/>
        <v/>
      </c>
      <c r="C986" s="593" t="str" cm="1">
        <f t="array" ref="C986">IF(B986="","",_xlfn.IFS(B986="A","📦 Appro. généraux",B986="H","🛡️ Hygiène &amp; Sécurité",B986="B","🏗️ Bâtiments &amp; Travaux",B986="J","🏗️ Bâtiments &amp; Travaux",B986="R","⚙️ Mécanique &amp; Atelier",B986="N","🧪 Chimie &amp; Biologie",B986="G","🧪 Chimie &amp; Biologie",B986="C","📣 Communication &amp; Culture",B986="D","✈️ Déplacements &amp; Logist.",B986="F","✈️ Déplacements &amp; Logist.",B986="E","📋 Études, Conseils &amp; RH",B986="I","💻 Informatique &amp; Audio.",B986="M","🔬 Instruments scient.",B986="O","🔬 Instruments scient.",B986="P","🔬 Instruments scient.",B986="S","🔬 Instruments scient.",B986="T","🔬 Instruments scient.",B986="U","🔬 Instruments scient.",B986="V","🔬 Instruments scient.",B986="W","🔬 Instruments scient.",B986="K","🐁 Expérimentation",B986="Q","🐁 Expérimentation",B986="L","🏥 Santé &amp; Médical",TRUE,"❓ Inconnu"))</f>
        <v/>
      </c>
      <c r="U986" s="179"/>
    </row>
    <row r="987" spans="2:21" x14ac:dyDescent="0.35">
      <c r="B987" s="592" t="str">
        <f t="shared" si="36"/>
        <v/>
      </c>
      <c r="C987" s="593" t="str" cm="1">
        <f t="array" ref="C987">IF(B987="","",_xlfn.IFS(B987="A","📦 Appro. généraux",B987="H","🛡️ Hygiène &amp; Sécurité",B987="B","🏗️ Bâtiments &amp; Travaux",B987="J","🏗️ Bâtiments &amp; Travaux",B987="R","⚙️ Mécanique &amp; Atelier",B987="N","🧪 Chimie &amp; Biologie",B987="G","🧪 Chimie &amp; Biologie",B987="C","📣 Communication &amp; Culture",B987="D","✈️ Déplacements &amp; Logist.",B987="F","✈️ Déplacements &amp; Logist.",B987="E","📋 Études, Conseils &amp; RH",B987="I","💻 Informatique &amp; Audio.",B987="M","🔬 Instruments scient.",B987="O","🔬 Instruments scient.",B987="P","🔬 Instruments scient.",B987="S","🔬 Instruments scient.",B987="T","🔬 Instruments scient.",B987="U","🔬 Instruments scient.",B987="V","🔬 Instruments scient.",B987="W","🔬 Instruments scient.",B987="K","🐁 Expérimentation",B987="Q","🐁 Expérimentation",B987="L","🏥 Santé &amp; Médical",TRUE,"❓ Inconnu"))</f>
        <v/>
      </c>
      <c r="U987" s="179"/>
    </row>
    <row r="988" spans="2:21" x14ac:dyDescent="0.35">
      <c r="B988" s="592" t="str">
        <f t="shared" si="36"/>
        <v/>
      </c>
      <c r="C988" s="593" t="str" cm="1">
        <f t="array" ref="C988">IF(B988="","",_xlfn.IFS(B988="A","📦 Appro. généraux",B988="H","🛡️ Hygiène &amp; Sécurité",B988="B","🏗️ Bâtiments &amp; Travaux",B988="J","🏗️ Bâtiments &amp; Travaux",B988="R","⚙️ Mécanique &amp; Atelier",B988="N","🧪 Chimie &amp; Biologie",B988="G","🧪 Chimie &amp; Biologie",B988="C","📣 Communication &amp; Culture",B988="D","✈️ Déplacements &amp; Logist.",B988="F","✈️ Déplacements &amp; Logist.",B988="E","📋 Études, Conseils &amp; RH",B988="I","💻 Informatique &amp; Audio.",B988="M","🔬 Instruments scient.",B988="O","🔬 Instruments scient.",B988="P","🔬 Instruments scient.",B988="S","🔬 Instruments scient.",B988="T","🔬 Instruments scient.",B988="U","🔬 Instruments scient.",B988="V","🔬 Instruments scient.",B988="W","🔬 Instruments scient.",B988="K","🐁 Expérimentation",B988="Q","🐁 Expérimentation",B988="L","🏥 Santé &amp; Médical",TRUE,"❓ Inconnu"))</f>
        <v/>
      </c>
      <c r="U988" s="179"/>
    </row>
    <row r="989" spans="2:21" x14ac:dyDescent="0.35">
      <c r="B989" s="592" t="str">
        <f t="shared" si="36"/>
        <v/>
      </c>
      <c r="C989" s="593" t="str" cm="1">
        <f t="array" ref="C989">IF(B989="","",_xlfn.IFS(B989="A","📦 Appro. généraux",B989="H","🛡️ Hygiène &amp; Sécurité",B989="B","🏗️ Bâtiments &amp; Travaux",B989="J","🏗️ Bâtiments &amp; Travaux",B989="R","⚙️ Mécanique &amp; Atelier",B989="N","🧪 Chimie &amp; Biologie",B989="G","🧪 Chimie &amp; Biologie",B989="C","📣 Communication &amp; Culture",B989="D","✈️ Déplacements &amp; Logist.",B989="F","✈️ Déplacements &amp; Logist.",B989="E","📋 Études, Conseils &amp; RH",B989="I","💻 Informatique &amp; Audio.",B989="M","🔬 Instruments scient.",B989="O","🔬 Instruments scient.",B989="P","🔬 Instruments scient.",B989="S","🔬 Instruments scient.",B989="T","🔬 Instruments scient.",B989="U","🔬 Instruments scient.",B989="V","🔬 Instruments scient.",B989="W","🔬 Instruments scient.",B989="K","🐁 Expérimentation",B989="Q","🐁 Expérimentation",B989="L","🏥 Santé &amp; Médical",TRUE,"❓ Inconnu"))</f>
        <v/>
      </c>
      <c r="U989" s="179"/>
    </row>
    <row r="990" spans="2:21" x14ac:dyDescent="0.35">
      <c r="B990" s="592" t="str">
        <f t="shared" si="36"/>
        <v/>
      </c>
      <c r="C990" s="593" t="str" cm="1">
        <f t="array" ref="C990">IF(B990="","",_xlfn.IFS(B990="A","📦 Appro. généraux",B990="H","🛡️ Hygiène &amp; Sécurité",B990="B","🏗️ Bâtiments &amp; Travaux",B990="J","🏗️ Bâtiments &amp; Travaux",B990="R","⚙️ Mécanique &amp; Atelier",B990="N","🧪 Chimie &amp; Biologie",B990="G","🧪 Chimie &amp; Biologie",B990="C","📣 Communication &amp; Culture",B990="D","✈️ Déplacements &amp; Logist.",B990="F","✈️ Déplacements &amp; Logist.",B990="E","📋 Études, Conseils &amp; RH",B990="I","💻 Informatique &amp; Audio.",B990="M","🔬 Instruments scient.",B990="O","🔬 Instruments scient.",B990="P","🔬 Instruments scient.",B990="S","🔬 Instruments scient.",B990="T","🔬 Instruments scient.",B990="U","🔬 Instruments scient.",B990="V","🔬 Instruments scient.",B990="W","🔬 Instruments scient.",B990="K","🐁 Expérimentation",B990="Q","🐁 Expérimentation",B990="L","🏥 Santé &amp; Médical",TRUE,"❓ Inconnu"))</f>
        <v/>
      </c>
      <c r="U990" s="179"/>
    </row>
    <row r="991" spans="2:21" x14ac:dyDescent="0.35">
      <c r="B991" s="592" t="str">
        <f t="shared" si="36"/>
        <v/>
      </c>
      <c r="C991" s="593" t="str" cm="1">
        <f t="array" ref="C991">IF(B991="","",_xlfn.IFS(B991="A","📦 Appro. généraux",B991="H","🛡️ Hygiène &amp; Sécurité",B991="B","🏗️ Bâtiments &amp; Travaux",B991="J","🏗️ Bâtiments &amp; Travaux",B991="R","⚙️ Mécanique &amp; Atelier",B991="N","🧪 Chimie &amp; Biologie",B991="G","🧪 Chimie &amp; Biologie",B991="C","📣 Communication &amp; Culture",B991="D","✈️ Déplacements &amp; Logist.",B991="F","✈️ Déplacements &amp; Logist.",B991="E","📋 Études, Conseils &amp; RH",B991="I","💻 Informatique &amp; Audio.",B991="M","🔬 Instruments scient.",B991="O","🔬 Instruments scient.",B991="P","🔬 Instruments scient.",B991="S","🔬 Instruments scient.",B991="T","🔬 Instruments scient.",B991="U","🔬 Instruments scient.",B991="V","🔬 Instruments scient.",B991="W","🔬 Instruments scient.",B991="K","🐁 Expérimentation",B991="Q","🐁 Expérimentation",B991="L","🏥 Santé &amp; Médical",TRUE,"❓ Inconnu"))</f>
        <v/>
      </c>
      <c r="U991" s="179"/>
    </row>
    <row r="992" spans="2:21" x14ac:dyDescent="0.35">
      <c r="B992" s="592" t="str">
        <f t="shared" si="36"/>
        <v/>
      </c>
      <c r="C992" s="593" t="str" cm="1">
        <f t="array" ref="C992">IF(B992="","",_xlfn.IFS(B992="A","📦 Appro. généraux",B992="H","🛡️ Hygiène &amp; Sécurité",B992="B","🏗️ Bâtiments &amp; Travaux",B992="J","🏗️ Bâtiments &amp; Travaux",B992="R","⚙️ Mécanique &amp; Atelier",B992="N","🧪 Chimie &amp; Biologie",B992="G","🧪 Chimie &amp; Biologie",B992="C","📣 Communication &amp; Culture",B992="D","✈️ Déplacements &amp; Logist.",B992="F","✈️ Déplacements &amp; Logist.",B992="E","📋 Études, Conseils &amp; RH",B992="I","💻 Informatique &amp; Audio.",B992="M","🔬 Instruments scient.",B992="O","🔬 Instruments scient.",B992="P","🔬 Instruments scient.",B992="S","🔬 Instruments scient.",B992="T","🔬 Instruments scient.",B992="U","🔬 Instruments scient.",B992="V","🔬 Instruments scient.",B992="W","🔬 Instruments scient.",B992="K","🐁 Expérimentation",B992="Q","🐁 Expérimentation",B992="L","🏥 Santé &amp; Médical",TRUE,"❓ Inconnu"))</f>
        <v/>
      </c>
      <c r="U992" s="179"/>
    </row>
    <row r="993" spans="2:21" x14ac:dyDescent="0.35">
      <c r="B993" s="592" t="str">
        <f t="shared" si="36"/>
        <v/>
      </c>
      <c r="C993" s="593" t="str" cm="1">
        <f t="array" ref="C993">IF(B993="","",_xlfn.IFS(B993="A","📦 Appro. généraux",B993="H","🛡️ Hygiène &amp; Sécurité",B993="B","🏗️ Bâtiments &amp; Travaux",B993="J","🏗️ Bâtiments &amp; Travaux",B993="R","⚙️ Mécanique &amp; Atelier",B993="N","🧪 Chimie &amp; Biologie",B993="G","🧪 Chimie &amp; Biologie",B993="C","📣 Communication &amp; Culture",B993="D","✈️ Déplacements &amp; Logist.",B993="F","✈️ Déplacements &amp; Logist.",B993="E","📋 Études, Conseils &amp; RH",B993="I","💻 Informatique &amp; Audio.",B993="M","🔬 Instruments scient.",B993="O","🔬 Instruments scient.",B993="P","🔬 Instruments scient.",B993="S","🔬 Instruments scient.",B993="T","🔬 Instruments scient.",B993="U","🔬 Instruments scient.",B993="V","🔬 Instruments scient.",B993="W","🔬 Instruments scient.",B993="K","🐁 Expérimentation",B993="Q","🐁 Expérimentation",B993="L","🏥 Santé &amp; Médical",TRUE,"❓ Inconnu"))</f>
        <v/>
      </c>
      <c r="U993" s="179"/>
    </row>
    <row r="994" spans="2:21" x14ac:dyDescent="0.35">
      <c r="B994" s="592" t="str">
        <f t="shared" si="36"/>
        <v/>
      </c>
      <c r="C994" s="593" t="str" cm="1">
        <f t="array" ref="C994">IF(B994="","",_xlfn.IFS(B994="A","📦 Appro. généraux",B994="H","🛡️ Hygiène &amp; Sécurité",B994="B","🏗️ Bâtiments &amp; Travaux",B994="J","🏗️ Bâtiments &amp; Travaux",B994="R","⚙️ Mécanique &amp; Atelier",B994="N","🧪 Chimie &amp; Biologie",B994="G","🧪 Chimie &amp; Biologie",B994="C","📣 Communication &amp; Culture",B994="D","✈️ Déplacements &amp; Logist.",B994="F","✈️ Déplacements &amp; Logist.",B994="E","📋 Études, Conseils &amp; RH",B994="I","💻 Informatique &amp; Audio.",B994="M","🔬 Instruments scient.",B994="O","🔬 Instruments scient.",B994="P","🔬 Instruments scient.",B994="S","🔬 Instruments scient.",B994="T","🔬 Instruments scient.",B994="U","🔬 Instruments scient.",B994="V","🔬 Instruments scient.",B994="W","🔬 Instruments scient.",B994="K","🐁 Expérimentation",B994="Q","🐁 Expérimentation",B994="L","🏥 Santé &amp; Médical",TRUE,"❓ Inconnu"))</f>
        <v/>
      </c>
      <c r="U994" s="179"/>
    </row>
    <row r="995" spans="2:21" x14ac:dyDescent="0.35">
      <c r="B995" s="592" t="str">
        <f t="shared" si="36"/>
        <v/>
      </c>
      <c r="C995" s="593" t="str" cm="1">
        <f t="array" ref="C995">IF(B995="","",_xlfn.IFS(B995="A","📦 Appro. généraux",B995="H","🛡️ Hygiène &amp; Sécurité",B995="B","🏗️ Bâtiments &amp; Travaux",B995="J","🏗️ Bâtiments &amp; Travaux",B995="R","⚙️ Mécanique &amp; Atelier",B995="N","🧪 Chimie &amp; Biologie",B995="G","🧪 Chimie &amp; Biologie",B995="C","📣 Communication &amp; Culture",B995="D","✈️ Déplacements &amp; Logist.",B995="F","✈️ Déplacements &amp; Logist.",B995="E","📋 Études, Conseils &amp; RH",B995="I","💻 Informatique &amp; Audio.",B995="M","🔬 Instruments scient.",B995="O","🔬 Instruments scient.",B995="P","🔬 Instruments scient.",B995="S","🔬 Instruments scient.",B995="T","🔬 Instruments scient.",B995="U","🔬 Instruments scient.",B995="V","🔬 Instruments scient.",B995="W","🔬 Instruments scient.",B995="K","🐁 Expérimentation",B995="Q","🐁 Expérimentation",B995="L","🏥 Santé &amp; Médical",TRUE,"❓ Inconnu"))</f>
        <v/>
      </c>
      <c r="U995" s="179"/>
    </row>
    <row r="996" spans="2:21" x14ac:dyDescent="0.35">
      <c r="B996" s="592" t="str">
        <f t="shared" si="36"/>
        <v/>
      </c>
      <c r="C996" s="593" t="str" cm="1">
        <f t="array" ref="C996">IF(B996="","",_xlfn.IFS(B996="A","📦 Appro. généraux",B996="H","🛡️ Hygiène &amp; Sécurité",B996="B","🏗️ Bâtiments &amp; Travaux",B996="J","🏗️ Bâtiments &amp; Travaux",B996="R","⚙️ Mécanique &amp; Atelier",B996="N","🧪 Chimie &amp; Biologie",B996="G","🧪 Chimie &amp; Biologie",B996="C","📣 Communication &amp; Culture",B996="D","✈️ Déplacements &amp; Logist.",B996="F","✈️ Déplacements &amp; Logist.",B996="E","📋 Études, Conseils &amp; RH",B996="I","💻 Informatique &amp; Audio.",B996="M","🔬 Instruments scient.",B996="O","🔬 Instruments scient.",B996="P","🔬 Instruments scient.",B996="S","🔬 Instruments scient.",B996="T","🔬 Instruments scient.",B996="U","🔬 Instruments scient.",B996="V","🔬 Instruments scient.",B996="W","🔬 Instruments scient.",B996="K","🐁 Expérimentation",B996="Q","🐁 Expérimentation",B996="L","🏥 Santé &amp; Médical",TRUE,"❓ Inconnu"))</f>
        <v/>
      </c>
      <c r="U996" s="179"/>
    </row>
    <row r="997" spans="2:21" x14ac:dyDescent="0.35">
      <c r="B997" s="593"/>
      <c r="C997" s="593" t="str" cm="1">
        <f t="array" ref="C997">IF(B997="","",_xlfn.IFS(B997="A","📦 Appro. généraux",B997="H","🛡️ Hygiène &amp; Sécurité",B997="B","🏗️ Bâtiments &amp; Travaux",B997="J","🏗️ Bâtiments &amp; Travaux",B997="R","⚙️ Mécanique &amp; Atelier",B997="N","🧪 Chimie &amp; Biologie",B997="G","🧪 Chimie &amp; Biologie",B997="C","📣 Communication &amp; Culture",B997="D","✈️ Déplacements &amp; Logist.",B997="F","✈️ Déplacements &amp; Logist.",B997="E","📋 Études, Conseils &amp; RH",B997="I","💻 Informatique &amp; Audio.",B997="M","🔬 Instruments scient.",B997="O","🔬 Instruments scient.",B997="P","🔬 Instruments scient.",B997="S","🔬 Instruments scient.",B997="T","🔬 Instruments scient.",B997="U","🔬 Instruments scient.",B997="V","🔬 Instruments scient.",B997="W","🔬 Instruments scient.",B997="K","🐁 Expérimentation",B997="Q","🐁 Expérimentation",B997="L","🏥 Santé &amp; Médical",TRUE,"❓ Inconnu"))</f>
        <v/>
      </c>
      <c r="U997" s="179"/>
    </row>
  </sheetData>
  <autoFilter ref="C1:X996" xr:uid="{A16CF58A-41DB-4BE6-8810-ED9B345A68C0}">
    <sortState xmlns:xlrd2="http://schemas.microsoft.com/office/spreadsheetml/2017/richdata2" ref="C2:X996">
      <sortCondition ref="C1:C996"/>
    </sortState>
  </autoFilter>
  <mergeCells count="1">
    <mergeCell ref="D530:T530"/>
  </mergeCells>
  <phoneticPr fontId="18" type="noConversion"/>
  <conditionalFormatting sqref="A2:A546">
    <cfRule type="cellIs" dxfId="661" priority="224" operator="equal">
      <formula>"Marché terminé"</formula>
    </cfRule>
    <cfRule type="cellIs" dxfId="660" priority="225" operator="equal">
      <formula>"Marché en cours"</formula>
    </cfRule>
  </conditionalFormatting>
  <conditionalFormatting sqref="D547 F547:X547 D548:X997">
    <cfRule type="expression" dxfId="659" priority="1">
      <formula>OR($B547="A")</formula>
    </cfRule>
    <cfRule type="expression" dxfId="658" priority="2">
      <formula>OR($B547="B",$B547="J")</formula>
    </cfRule>
    <cfRule type="expression" dxfId="657" priority="3">
      <formula>OR($B547="R")</formula>
    </cfRule>
    <cfRule type="expression" dxfId="656" priority="4">
      <formula>OR($B547="N",$B547="G")</formula>
    </cfRule>
    <cfRule type="expression" dxfId="655" priority="5">
      <formula>OR($B547="C")</formula>
    </cfRule>
    <cfRule type="expression" dxfId="654" priority="6">
      <formula>OR($B547="D",$B547="F")</formula>
    </cfRule>
    <cfRule type="expression" dxfId="653" priority="7">
      <formula>OR($B547="E")</formula>
    </cfRule>
    <cfRule type="expression" dxfId="652" priority="8">
      <formula>OR($B547="I")</formula>
    </cfRule>
    <cfRule type="expression" dxfId="651" priority="9">
      <formula>OR($B547="H")</formula>
    </cfRule>
    <cfRule type="expression" dxfId="650" priority="10">
      <formula>OR($B547="M",$B547="O",$B547="P",$B547="S",$B547="T",$B547="U",$B547="V",$B547="W")</formula>
    </cfRule>
    <cfRule type="expression" dxfId="649" priority="11">
      <formula>OR($B547="K",$B547="Q")</formula>
    </cfRule>
    <cfRule type="expression" dxfId="648" priority="12">
      <formula>OR($B547="L")</formula>
    </cfRule>
  </conditionalFormatting>
  <conditionalFormatting sqref="D2:X383 D384:P384 R384:X384 D385:X455 D458:X519 D520:G521 D520:D526 H520:T526 V520:X526 E522:G526 D527:X529 D530 U530:X530 D531:X546">
    <cfRule type="expression" dxfId="647" priority="232">
      <formula>OR($B2="E")</formula>
    </cfRule>
    <cfRule type="expression" dxfId="646" priority="231">
      <formula>OR($B2="D",$B2="F")</formula>
    </cfRule>
    <cfRule type="expression" dxfId="645" priority="230">
      <formula>OR($B2="C")</formula>
    </cfRule>
    <cfRule type="expression" dxfId="644" priority="229">
      <formula>OR($B2="N",$B2="G")</formula>
    </cfRule>
    <cfRule type="expression" dxfId="643" priority="228">
      <formula>OR($B2="R")</formula>
    </cfRule>
    <cfRule type="expression" dxfId="642" priority="227">
      <formula>OR($B2="B",$B2="J")</formula>
    </cfRule>
    <cfRule type="expression" dxfId="641" priority="226">
      <formula>OR($B2="A")</formula>
    </cfRule>
    <cfRule type="expression" dxfId="640" priority="237">
      <formula>OR($B2="L")</formula>
    </cfRule>
    <cfRule type="expression" dxfId="639" priority="236">
      <formula>OR($B2="K",$B2="Q")</formula>
    </cfRule>
    <cfRule type="expression" dxfId="638" priority="235">
      <formula>OR($B2="M",$B2="O",$B2="P",$B2="S",$B2="T",$B2="U",$B2="V",$B2="W")</formula>
    </cfRule>
    <cfRule type="expression" dxfId="637" priority="234">
      <formula>OR($B2="H")</formula>
    </cfRule>
    <cfRule type="expression" dxfId="636" priority="233">
      <formula>OR($B2="I")</formula>
    </cfRule>
  </conditionalFormatting>
  <conditionalFormatting sqref="E456:E457">
    <cfRule type="expression" dxfId="635" priority="99">
      <formula>OR($B456="R")</formula>
    </cfRule>
    <cfRule type="expression" dxfId="634" priority="100">
      <formula>OR($B456="N",$B456="G")</formula>
    </cfRule>
    <cfRule type="expression" dxfId="633" priority="101">
      <formula>OR($B456="C")</formula>
    </cfRule>
    <cfRule type="expression" dxfId="632" priority="102">
      <formula>OR($B456="D",$B456="F")</formula>
    </cfRule>
    <cfRule type="expression" dxfId="631" priority="103">
      <formula>OR($B456="E")</formula>
    </cfRule>
    <cfRule type="expression" dxfId="630" priority="104">
      <formula>OR($B456="I")</formula>
    </cfRule>
    <cfRule type="expression" dxfId="629" priority="105">
      <formula>OR($B456="H")</formula>
    </cfRule>
    <cfRule type="expression" dxfId="628" priority="106">
      <formula>OR($B456="M",$B456="O",$B456="P",$B456="S",$B456="T",$B456="U",$B456="V",$B456="W")</formula>
    </cfRule>
    <cfRule type="expression" dxfId="627" priority="108">
      <formula>OR($B456="L")</formula>
    </cfRule>
    <cfRule type="expression" dxfId="626" priority="98">
      <formula>OR($B456="B",$B456="J")</formula>
    </cfRule>
    <cfRule type="expression" dxfId="625" priority="97">
      <formula>OR($B456="A")</formula>
    </cfRule>
    <cfRule type="expression" dxfId="624" priority="107">
      <formula>OR($B456="K",$B456="Q")</formula>
    </cfRule>
  </conditionalFormatting>
  <conditionalFormatting sqref="G456:H457">
    <cfRule type="expression" dxfId="623" priority="87">
      <formula>OR($B456="R")</formula>
    </cfRule>
    <cfRule type="expression" dxfId="622" priority="96">
      <formula>OR($B456="L")</formula>
    </cfRule>
    <cfRule type="expression" dxfId="621" priority="95">
      <formula>OR($B456="K",$B456="Q")</formula>
    </cfRule>
    <cfRule type="expression" dxfId="620" priority="94">
      <formula>OR($B456="M",$B456="O",$B456="P",$B456="S",$B456="T",$B456="U",$B456="V",$B456="W")</formula>
    </cfRule>
    <cfRule type="expression" dxfId="619" priority="93">
      <formula>OR($B456="H")</formula>
    </cfRule>
    <cfRule type="expression" dxfId="618" priority="92">
      <formula>OR($B456="I")</formula>
    </cfRule>
    <cfRule type="expression" dxfId="617" priority="91">
      <formula>OR($B456="E")</formula>
    </cfRule>
    <cfRule type="expression" dxfId="616" priority="90">
      <formula>OR($B456="D",$B456="F")</formula>
    </cfRule>
    <cfRule type="expression" dxfId="615" priority="88">
      <formula>OR($B456="N",$B456="G")</formula>
    </cfRule>
    <cfRule type="expression" dxfId="614" priority="89">
      <formula>OR($B456="C")</formula>
    </cfRule>
    <cfRule type="expression" dxfId="613" priority="86">
      <formula>OR($B456="B",$B456="J")</formula>
    </cfRule>
    <cfRule type="expression" dxfId="612" priority="85">
      <formula>OR($B456="A")</formula>
    </cfRule>
  </conditionalFormatting>
  <conditionalFormatting sqref="L456:X457">
    <cfRule type="expression" dxfId="611" priority="28">
      <formula>OR($B456="N",$B456="G")</formula>
    </cfRule>
    <cfRule type="expression" dxfId="610" priority="29">
      <formula>OR($B456="C")</formula>
    </cfRule>
    <cfRule type="expression" dxfId="609" priority="30">
      <formula>OR($B456="D",$B456="F")</formula>
    </cfRule>
    <cfRule type="expression" dxfId="608" priority="31">
      <formula>OR($B456="E")</formula>
    </cfRule>
    <cfRule type="expression" dxfId="607" priority="32">
      <formula>OR($B456="I")</formula>
    </cfRule>
    <cfRule type="expression" dxfId="606" priority="33">
      <formula>OR($B456="H")</formula>
    </cfRule>
    <cfRule type="expression" dxfId="605" priority="25">
      <formula>OR($B456="A")</formula>
    </cfRule>
    <cfRule type="expression" dxfId="604" priority="26">
      <formula>OR($B456="B",$B456="J")</formula>
    </cfRule>
    <cfRule type="expression" dxfId="603" priority="27">
      <formula>OR($B456="R")</formula>
    </cfRule>
    <cfRule type="expression" dxfId="602" priority="36">
      <formula>OR($B456="L")</formula>
    </cfRule>
    <cfRule type="expression" dxfId="601" priority="35">
      <formula>OR($B456="K",$B456="Q")</formula>
    </cfRule>
    <cfRule type="expression" dxfId="600" priority="34">
      <formula>OR($B456="M",$B456="O",$B456="P",$B456="S",$B456="T",$B456="U",$B456="V",$B456="W")</formula>
    </cfRule>
  </conditionalFormatting>
  <conditionalFormatting sqref="Q384">
    <cfRule type="expression" dxfId="599" priority="290">
      <formula>OR(#REF!="A")</formula>
    </cfRule>
    <cfRule type="expression" dxfId="598" priority="291">
      <formula>OR(#REF!="B",#REF!="J")</formula>
    </cfRule>
    <cfRule type="expression" dxfId="597" priority="292">
      <formula>OR(#REF!="R")</formula>
    </cfRule>
    <cfRule type="expression" dxfId="596" priority="293">
      <formula>OR(#REF!="N",#REF!="G")</formula>
    </cfRule>
    <cfRule type="expression" dxfId="595" priority="294">
      <formula>OR(#REF!="C")</formula>
    </cfRule>
    <cfRule type="expression" dxfId="594" priority="295">
      <formula>OR(#REF!="D",#REF!="F")</formula>
    </cfRule>
    <cfRule type="expression" dxfId="593" priority="296">
      <formula>OR(#REF!="E")</formula>
    </cfRule>
    <cfRule type="expression" dxfId="592" priority="297">
      <formula>OR(#REF!="I")</formula>
    </cfRule>
    <cfRule type="expression" dxfId="591" priority="298">
      <formula>OR(#REF!="H")</formula>
    </cfRule>
    <cfRule type="expression" dxfId="590" priority="299">
      <formula>OR(#REF!="M",#REF!="O",#REF!="P",#REF!="S",#REF!="T",#REF!="U",#REF!="V",#REF!="W")</formula>
    </cfRule>
    <cfRule type="expression" dxfId="589" priority="300">
      <formula>OR(#REF!="K",#REF!="Q")</formula>
    </cfRule>
    <cfRule type="expression" dxfId="588" priority="301">
      <formula>OR(#REF!="L")</formula>
    </cfRule>
  </conditionalFormatting>
  <hyperlinks>
    <hyperlink ref="S512" r:id="rId1" xr:uid="{08CBDDD9-A256-4E11-9ABC-44169B0DB143}"/>
    <hyperlink ref="S326" r:id="rId2" xr:uid="{C345A30F-DDDF-4604-8FBA-42730B6FB719}"/>
    <hyperlink ref="S331" r:id="rId3" xr:uid="{37266298-E28A-4788-87F8-DCE1644F588C}"/>
    <hyperlink ref="S336" r:id="rId4" xr:uid="{AC53E0A6-FB2A-400D-83AE-4385F179A4E9}"/>
    <hyperlink ref="S328" r:id="rId5" xr:uid="{236E0F41-6729-4E07-A60E-CD7516757533}"/>
    <hyperlink ref="S329" r:id="rId6" xr:uid="{CA1530DB-E40A-48C2-B5F4-92D9A4C07A0F}"/>
    <hyperlink ref="S337" r:id="rId7" xr:uid="{FF50643F-1EBD-45E3-9228-D2C9EF7BFF61}"/>
    <hyperlink ref="U332" r:id="rId8"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4DC25EF1-4B21-4C06-B8E5-B4CDDBC0998B}"/>
    <hyperlink ref="U331" r:id="rId9"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8976A2D2-B33F-4DDC-A1FD-76C6DA9FA45D}"/>
    <hyperlink ref="U330" r:id="rId10"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DC2E3790-73DF-4E6E-8CEA-28E41F1A181D}"/>
    <hyperlink ref="U328" r:id="rId11"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EA23EE1A-337D-4AC7-B15E-39F803BFE4D2}"/>
    <hyperlink ref="U327" r:id="rId12"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B3E830A8-5F60-4A8A-B352-8BA6ADA5AF22}"/>
    <hyperlink ref="U326" r:id="rId13"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DDC698E2-C503-4CF8-A5D3-3854A30BB80F}"/>
    <hyperlink ref="U325" r:id="rId14" xr:uid="{A9A23568-5050-41CB-AB54-E10E1CB59029}"/>
    <hyperlink ref="U323" r:id="rId15" display="https://upecnumerique.sharepoint.com/:f:/s/DAF-PRB/EmZ-__CbdjdLmeuOZ4aNPo4BU5uaontnmWTzrJSb5onUdw?e=YS8VYg " xr:uid="{8CFB4F5D-FE65-4C6D-9A8B-2FA0703A7EDF}"/>
    <hyperlink ref="U334" r:id="rId16" display="https://upecnumerique.sharepoint.com/:f:/s/DAF-PRB/EhVT1u30GVhCpF_P8FoR0y4BhNQfJ4SXyqGGHYUC6H36_A?e=TTdVSy " xr:uid="{D6741A30-67E7-4F2E-8BDE-78CD09AAC3FE}"/>
    <hyperlink ref="U333" r:id="rId17" display="https://upecnumerique.sharepoint.com/:f:/s/DAF-PRB/EhVT1u30GVhCpF_P8FoR0y4BhNQfJ4SXyqGGHYUC6H36_A?e=TTdVSy " xr:uid="{26D11AFF-4975-4400-A0CC-26EDEDD68810}"/>
    <hyperlink ref="U443" r:id="rId18" display="https://upecnumerique.sharepoint.com/:f:/s/DAF-PRB/EuWqVIRNZfZEoAiPUHb73tMBsAzhml2jSDOZBh8FuG6Zsw?e=8cVLBD " xr:uid="{318D08C0-4EF1-4D87-9AE0-7FBD8CF88C19}"/>
    <hyperlink ref="U455" r:id="rId19" tooltip="https://upecnumerique.sharepoint.com/:f:/r/sites/DAF-PRB/documents_contractuels/2.March%C3%A9s%20acc%C3%A8s%20LIMITE/5.Informatiques-bureatiques/2021PFREPROETU?csf=1&amp;web=1&amp;e=Mj6cO5" display="Lien accès documents contractuels" xr:uid="{1940BEDE-ADC7-4CE0-A3B7-7A4A740BF9F8}"/>
    <hyperlink ref="U467" r:id="rId20" display="https://upecnumerique.sharepoint.com/:f:/s/DAF-PRB/EnOR8qdNm4VCmaBo4UMxUSgBjgbelac5tNhPPXoR2LiYPg?e=lz6cNp " xr:uid="{75E5A16A-8B98-4DD1-AEFD-38AC3B3BE3F9}"/>
    <hyperlink ref="U468" r:id="rId21" display="https://upecnumerique.sharepoint.com/:f:/s/DAF-PRB/EnOR8qdNm4VCmaBo4UMxUSgBjgbelac5tNhPPXoR2LiYPg?e=lz6cNp " xr:uid="{F98AF1A8-3735-492E-9AC9-9066A6D172CE}"/>
    <hyperlink ref="U469" r:id="rId22" display="https://upecnumerique.sharepoint.com/:f:/s/DAF-PRB/EnOR8qdNm4VCmaBo4UMxUSgBjgbelac5tNhPPXoR2LiYPg?e=lz6cNp " xr:uid="{0D236F69-BF3C-4840-A625-D617B11AE9A6}"/>
    <hyperlink ref="U13" r:id="rId23"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D5CAFA66-5A3C-4DDC-B706-95713EE9E973}"/>
    <hyperlink ref="U471" r:id="rId24" display="https://upecnumerique.sharepoint.com/:f:/r/sites/DAF-PRB/documents_contractuels/2.March%C3%A9s acc%C3%A8s LIMITE/3. Traiteur %26 alimentaire/2024PFFDENREES?csf=1&amp;web=1&amp;e=ZVsgZw" xr:uid="{B97FBFC2-FA0D-4EAE-8C0E-064C289765C7}"/>
    <hyperlink ref="U472" r:id="rId25" display="https://upecnumerique.sharepoint.com/:f:/r/sites/DAF-PRB/documents_contractuels/2.March%C3%A9s acc%C3%A8s LIMITE/3. Traiteur %26 alimentaire/2024PFFDENREES?csf=1&amp;web=1&amp;e=ZVsgZw" xr:uid="{44ACE5FD-C5B1-4F4B-BD09-E1FDE5F8034F}"/>
    <hyperlink ref="U473" r:id="rId26" display="https://upecnumerique.sharepoint.com/:f:/r/sites/DAF-PRB/documents_contractuels/2.March%C3%A9s acc%C3%A8s LIMITE/3. Traiteur %26 alimentaire/2024PFFDENREES?csf=1&amp;web=1&amp;e=ZVsgZw" xr:uid="{3632438B-B5C1-490E-A4BC-5708EDF1EEFD}"/>
    <hyperlink ref="U474" r:id="rId27" display="https://upecnumerique.sharepoint.com/:f:/r/sites/DAF-PRB/documents_contractuels/2.March%C3%A9s acc%C3%A8s LIMITE/3. Traiteur %26 alimentaire/2024PFFDENREES?csf=1&amp;web=1&amp;e=ZVsgZw" xr:uid="{05B0405C-8F26-444B-903A-03B071BCC11F}"/>
    <hyperlink ref="U120" r:id="rId28" xr:uid="{3C65FFAD-9733-4663-ACD5-67C6E7944545}"/>
    <hyperlink ref="U116" r:id="rId29" xr:uid="{1FE5CCDD-A2BD-4D46-85F9-3EF4EBC3FBC4}"/>
    <hyperlink ref="U114" r:id="rId30" xr:uid="{CD2264C6-EB6E-43F0-87BF-6F928B05E34A}"/>
    <hyperlink ref="U113" r:id="rId31" xr:uid="{C4DE66D6-63C6-40D3-A47E-BED00DB9DB6A}"/>
    <hyperlink ref="U115" r:id="rId32" xr:uid="{5D95AF05-8016-4078-9A39-D77572B57226}"/>
    <hyperlink ref="U117" r:id="rId33" xr:uid="{C112DF25-0922-49FB-B1B6-A76D71FB5D79}"/>
    <hyperlink ref="U118" r:id="rId34" xr:uid="{62681E7F-F493-4643-ABA3-DC5BC8A99D28}"/>
    <hyperlink ref="U119" r:id="rId35" xr:uid="{129ADA66-017A-4F72-93BF-B984FC3CCA80}"/>
    <hyperlink ref="U146" r:id="rId36" xr:uid="{3DB441CB-C823-4442-957D-6B54A234833C}"/>
    <hyperlink ref="U147" r:id="rId37" tooltip="https://www.ugap.fr/" display="Lien accès documents contractuels" xr:uid="{188E7C97-89D5-4CD1-AA51-E09EED512290}"/>
    <hyperlink ref="U155" r:id="rId38" xr:uid="{F400F374-A35C-4092-A926-F994DF2716C5}"/>
    <hyperlink ref="U210:U213" r:id="rId39" display="https://upecnumerique.sharepoint.com/:f:/r/sites/DAF-PRB/documents_contractuels/2.March%C3%A9s%20acc%C3%A8s%20LIMITE/7.Travaux%20-%20maitrise%20d%27%C5%93uvre%20-coordination/2019PFMCECURAG?csf=1&amp;web=1&amp;e=7exDPa " xr:uid="{292F1D06-7C04-40E9-8E0F-AF028ACB8F98}"/>
    <hyperlink ref="U160" r:id="rId40" display="https://upecnumerique.sharepoint.com/:f:/r/sites/DAF-PRB/documents_contractuels/2.March%C3%A9s%20acc%C3%A8s%20LIMITE/7.Travaux%20-%20maitrise%20d%27%C5%93uvre%20-coordination/2019PFMCECURAG?csf=1&amp;web=1&amp;e=7exDPa " xr:uid="{1B05FAD5-DB29-4420-84BD-477983EF1B66}"/>
    <hyperlink ref="U162" r:id="rId41" xr:uid="{2502C0D1-B035-4CF6-88DF-2D436F5C7087}"/>
    <hyperlink ref="U163" r:id="rId42" xr:uid="{0F4DDAA1-53F9-4BDC-BD77-359870C54632}"/>
    <hyperlink ref="U164" r:id="rId43" xr:uid="{E8C65DB5-1D47-4658-ABAD-0EED12EEA199}"/>
    <hyperlink ref="U168" r:id="rId44" xr:uid="{C2E49213-3895-4723-8285-27D84C5153E6}"/>
    <hyperlink ref="U182" r:id="rId45" display="https://upecnumerique.sharepoint.com/:f:/r/sites/DAF-PRB/documents_contractuels/2.March%C3%A9s%20acc%C3%A8s%20LIMITE/6.Services%20-Maintenance/2023PFNTCAMPUS?csf=1&amp;web=1&amp;e=3iKGxw " xr:uid="{66E5B80C-EDBD-496A-AF1C-284F49CFC8F1}"/>
    <hyperlink ref="U237:U241" r:id="rId46" display="https://upecnumerique.sharepoint.com/:f:/r/sites/DAF-PRB/documents_contractuels/2.March%C3%A9s%20acc%C3%A8s%20LIMITE/6.Services%20-Maintenance/2023PFNTCAMPUS?csf=1&amp;web=1&amp;e=3iKGxw " xr:uid="{92512B0E-3E61-4055-B77D-F31708F78D97}"/>
    <hyperlink ref="U191" r:id="rId47" xr:uid="{C95AA8E1-1302-4A26-98AA-B8E9A82ADDD4}"/>
    <hyperlink ref="U192" r:id="rId48" display="https://upecnumerique.sharepoint.com/:f:/r/sites/DAF-PRB/documents_contractuels/2.March%C3%A9s%20acc%C3%A8s%20LIMITE/4.Fonctionnement%20courant/2023PFNUISIBLE?csf=1&amp;web=1&amp;e=PeyfZZ " xr:uid="{7ACD0476-9A54-4C25-BDBC-7502BCC46830}"/>
    <hyperlink ref="U197" r:id="rId49" display="https://upecnumerique.sharepoint.com/:f:/r/sites/DAF-PRB/documents_contractuels/2.March%C3%A9s%20acc%C3%A8s%20LIMITE/7.Travaux%20-%20maitrise%20d%27%C5%93uvre%20-coordination/2023PATVXPASSE?csf=1&amp;web=1&amp;e=x4Lcww " xr:uid="{4D12D7A9-469D-4845-93EB-4B4BF262D2D8}"/>
    <hyperlink ref="U198" r:id="rId50" display="https://upecnumerique.sharepoint.com/:f:/r/sites/DAF-PRB/documents_contractuels/2.March%C3%A9s%20acc%C3%A8s%20LIMITE/7.Travaux%20-%20maitrise%20d%27%C5%93uvre%20-coordination/2023PATVXPASSE?csf=1&amp;web=1&amp;e=x4Lcww" xr:uid="{EF7BF5FE-B450-4663-8050-09B877C228FB}"/>
    <hyperlink ref="U196" r:id="rId51" display="https://upecnumerique.sharepoint.com/:f:/r/sites/DAF-PRB/documents_contractuels/2.March%C3%A9s%20acc%C3%A8s%20LIMITE/7.Travaux%20-%20maitrise%20d%27%C5%93uvre%20-coordination/2023PATVXPASSE?csf=1&amp;web=1&amp;e=x4Lcww " xr:uid="{CAE26DB9-8075-4D8D-8115-6751F901697B}"/>
    <hyperlink ref="U205" r:id="rId52" display="https://upecnumerique.sharepoint.com/:f:/r/sites/DAF-PRB/documents_contractuels/2.March%C3%A9s%20acc%C3%A8s%20LIMITE/4.Fonctionnement%20courant/2024PFESPVERTS?csf=1&amp;web=1&amp;e=g9UiqK " xr:uid="{0910EE62-A5EB-45B3-B908-7B7E9C494FD0}"/>
    <hyperlink ref="U260:U261" r:id="rId53" display="https://upecnumerique.sharepoint.com/:f:/r/sites/DAF-PRB/documents_contractuels/2.March%C3%A9s%20acc%C3%A8s%20LIMITE/4.Fonctionnement%20courant/2024PFESPVERTS?csf=1&amp;web=1&amp;e=g9UiqK " xr:uid="{9613032F-37A5-45FD-B8AB-687EEEC59ED2}"/>
    <hyperlink ref="U208" r:id="rId54" xr:uid="{76BC7575-9236-4F8E-B4F8-A52CDEEE7C97}"/>
    <hyperlink ref="U211" r:id="rId55" xr:uid="{9FF67EEA-A5A9-4A8E-9166-8AEE0AD456B0}"/>
    <hyperlink ref="U266:U267" r:id="rId56" display="https://upecnumerique.sharepoint.com/:f:/s/DAF-PRB/IgDFJsHM7K7TQqEeP_ki2G8tAcow7PgLeQRXHvlIBNlDLF4?e=jimHza" xr:uid="{ECFA6D9C-45F5-48C9-9274-F1C6303E7319}"/>
    <hyperlink ref="U214" r:id="rId57" xr:uid="{50C51095-002A-4AB7-97EA-D35C544036FB}"/>
    <hyperlink ref="U217" r:id="rId58" xr:uid="{D4EA33E1-4CFF-4209-AE67-ECEBF331BB29}"/>
    <hyperlink ref="U272:U273" r:id="rId59" display="https://upecnumerique.sharepoint.com/:f:/s/DAF-PRB/IgBm6RYgXezYTKcgT5EmCsqkAbnaygxrzZg2Ad1tArHFR04?e=BFh228 " xr:uid="{48D53338-E698-4BC2-B7D4-1B9000C0604B}"/>
    <hyperlink ref="U10" r:id="rId60" xr:uid="{AB62C25D-364D-4C72-A49C-0D723DED4ADC}"/>
    <hyperlink ref="U507" r:id="rId61" tooltip="https://www.ugap.fr/" display="Lien accès documents contractuels" xr:uid="{7577D2AF-B5E3-4929-AC50-5069C1A9F446}"/>
    <hyperlink ref="U402" r:id="rId62" tooltip="https://www.ugap.fr/" display="Lien accès documents contractuels" xr:uid="{14B95A9B-F1CF-429C-A3E6-313155A2D68F}"/>
    <hyperlink ref="U404" r:id="rId63" display="https://upecnumerique.sharepoint.com/:f:/r/sites/DAF-PRB/documents_contractuels/2.March%C3%A9s%20acc%C3%A8s%20LIMITE/1.Achats%20mutualis%C3%A9s/2023CONVENABES?csf=1&amp;web=1&amp;e=YGdLjr " xr:uid="{9D944A2F-5B72-4806-AB80-1FBF20BF16DD}"/>
    <hyperlink ref="U410" r:id="rId64" xr:uid="{04F3C141-8326-4A28-901F-7AB6B6C5F42A}"/>
    <hyperlink ref="U412" r:id="rId65" display="https://upecnumerique.sharepoint.com/:f:/r/sites/DAF-PRB/documents_contractuels/2.March%C3%A9s%20acc%C3%A8s%20LIMITE/6.Services%20-Maintenance/2024PAINVPHYIM?csf=1&amp;web=1&amp;e=IfQ8Xd" xr:uid="{05D9A0BD-46CD-41B8-9DC8-AC1AE17E599C}"/>
    <hyperlink ref="U5" r:id="rId66" tooltip="https://www.ugap.fr/" display="Lien accès documents contractuels" xr:uid="{718AFC6E-8453-455B-B563-8D568F6E9278}"/>
    <hyperlink ref="U364" r:id="rId67" tooltip="https://www.ugap.fr/" display="Lien accès documents contractuels" xr:uid="{0AFE0101-EB26-4B21-869A-A9A698766266}"/>
    <hyperlink ref="U304" r:id="rId68" tooltip="https://www.ugap.fr/" display="Lien accès documents contractuels" xr:uid="{43F9D996-ADFA-499E-A32F-BA697CFCB255}"/>
    <hyperlink ref="U504" r:id="rId69" tooltip="https://www.ugap.fr/" display="Lien accès documents contractuels" xr:uid="{6F534412-33E0-49D6-A058-CC29596DE157}"/>
    <hyperlink ref="U493" r:id="rId70" tooltip="https://www.ugap.fr/" display="Lien accès documents contractuels" xr:uid="{9F6CF4E0-9CE3-41A6-BA8D-9D52FF916C8C}"/>
    <hyperlink ref="U249" r:id="rId71" tooltip="https://www.ugap.fr/" display="Lien accès documents contractuels" xr:uid="{D4D19FBD-BFD8-4F9B-BC88-DB9BF3AC751B}"/>
    <hyperlink ref="U357" r:id="rId72" xr:uid="{1DC43A59-8686-42A2-BD25-1C78DB3DC008}"/>
    <hyperlink ref="U359" r:id="rId73" xr:uid="{09A92509-12C8-477B-B107-E3798376506F}"/>
    <hyperlink ref="U361" r:id="rId74" display="https://upecnumerique.sharepoint.com/:f:/r/sites/DAF-PRB/documents_contractuels/2.March%C3%A9s%20acc%C3%A8s%20LIMITE/2.Prestations%20d%27accompagnement-Conseil/2022PAMNERASME?csf=1&amp;web=1&amp;e=cU5dNz " xr:uid="{4A67FC69-D887-4263-A3F2-B4CF4201945A}"/>
    <hyperlink ref="U362" r:id="rId75" xr:uid="{23800C45-5F59-4432-A643-697BF6DF7B2F}"/>
    <hyperlink ref="U363" r:id="rId76" display="https://upecnumerique.sharepoint.com/:f:/r/sites/DAF-PRB/documents_contractuels/2.March%C3%A9s%20acc%C3%A8s%20LIMITE/2.Prestations%20d%27accompagnement-Conseil/2023MSCERTIFAC?csf=1&amp;web=1&amp;e=z9RdDv " xr:uid="{74A1AA8C-74E4-427A-8CE4-73023B53DEAB}"/>
    <hyperlink ref="U369" r:id="rId77" display="https://upecnumerique.sharepoint.com/:f:/r/sites/DAF-PRB/documents_contractuels/2.March%C3%A9s%20acc%C3%A8s%20LIMITE/2.Prestations%20d%27accompagnement-Conseil/2022PAORGSANTE?csf=1&amp;web=1&amp;e=3m35i4 " xr:uid="{DE55CEAE-CFE5-48C4-A95E-EE57529C3ED6}"/>
    <hyperlink ref="U513" r:id="rId78" display="https://upecnumerique.sharepoint.com/sites/DAF-PRB/documents_contractuels/Forms/AllItems.aspx?RootFolder=/sites%2FDAF%2DPRB%2Fdocuments%5Fcontractuels%2F1%2EMarch%C3%A9s%20ouverts%20%C3%A0%20TOUS%2F6%2EServices%2DMaintenance%2F2026PFMCECHAUF&amp;View=%7B6F884D63%2DDCF1%2D49B2%2DBCDC%2DBDF571290E5C%7D" xr:uid="{63EC0EB6-3760-4919-9EED-E21243EF8C49}"/>
    <hyperlink ref="U251" r:id="rId79" display="https://upecnumerique.sharepoint.com/:f:/r/sites/DAF-PRB/documents_contractuels/2.March%C3%A9s%20acc%C3%A8s%20LIMITE/9.Instruments%20scientifiques/2024PNSIMNEONA?csf=1&amp;web=1&amp;e=BmfKLr " xr:uid="{A32BCC1C-8140-4D6D-BD25-5628ECA5DDD3}"/>
    <hyperlink ref="U246" r:id="rId80" xr:uid="{B060B782-A4A6-4B81-8880-506A2A8FDB60}"/>
    <hyperlink ref="U499" r:id="rId81" xr:uid="{6AA08962-5E6B-4249-BB5A-FE09AA2BCD71}"/>
    <hyperlink ref="U497" r:id="rId82" display="https://upecnumerique.sharepoint.com/:f:/r/sites/DAF-PRB/documents_contractuels/2.March%C3%A9s%20acc%C3%A8s%20LIMITE/1.Achats%20mutualis%C3%A9s/2023ACHATISAMU-%20Accord-cadre%20AMUE-CNRS-voir%20PAP?csf=1&amp;web=1&amp;e=YMD7EI " xr:uid="{09C3C13D-25F5-40CF-9ABE-0ABC7D3FFB10}"/>
    <hyperlink ref="U495" r:id="rId83" display="https://upecnumerique.sharepoint.com/:f:/r/sites/DAF-PRB/documents_contractuels/1.March%C3%A9s%20ouverts%20%C3%A0%20TOUS/7.Travaux-Maitrise%20d%27%C5%93uvre-%20Coordination/2022PFFOURQUIN?csf=1&amp;web=1&amp;e=Buamhr " xr:uid="{0A6C61BD-CA17-475B-9547-886C2536DF49}"/>
    <hyperlink ref="U496" r:id="rId84" display="https://upecnumerique.sharepoint.com/:f:/r/sites/DAF-PRB/documents_contractuels/1.March%C3%A9s%20ouverts%20%C3%A0%20TOUS/7.Travaux-Maitrise%20d%27%C5%93uvre-%20Coordination/2022PFFOURQUIN?csf=1&amp;web=1&amp;e=Buamhr " xr:uid="{861639F4-DDBA-4350-B762-563E63AC39F0}"/>
    <hyperlink ref="U492" r:id="rId85" xr:uid="{BA756198-2A04-4CC5-BE48-BE62AA60D2F9}"/>
    <hyperlink ref="U488" r:id="rId86" xr:uid="{49141CFF-102A-4F47-B294-CD06AC907BB9}"/>
    <hyperlink ref="U491" r:id="rId87" xr:uid="{702FB1AF-B86C-4549-A6C5-A129011C4255}"/>
    <hyperlink ref="U489" r:id="rId88" xr:uid="{0758E556-D3C4-462A-8CC9-382A2FC9E5D7}"/>
    <hyperlink ref="U490" r:id="rId89" xr:uid="{9D831F69-C903-43DD-8504-88433B38D6E0}"/>
    <hyperlink ref="U505" r:id="rId90" display="https://upecnumerique.sharepoint.com/:f:/r/sites/DAF-PRB/documents_contractuels/1.March%C3%A9s%20ouverts%20%C3%A0%20TOUS/7.Travaux-Maitrise%20d%27%C5%93uvre-%20Coordination/2022PFFOURQUIN?csf=1&amp;web=1&amp;e=Buamhr " xr:uid="{4CCC2B45-CB55-447D-876A-9AA38DD26372}"/>
    <hyperlink ref="U335" r:id="rId91" display="https://upecnumerique.sharepoint.com/:f:/r/sites/DAF-PRB/documents_contractuels/2.March%C3%A9s%20acc%C3%A8s%20LIMITE/1.Achats%20mutualis%C3%A9s/2023ACHATISAMU-%20Accord-cadre%20AMUE-CNRS-voir%20PAP?csf=1&amp;web=1&amp;e=YMD7EI " xr:uid="{463BAF1C-164A-4801-B713-46C5DD19F7C0}"/>
    <hyperlink ref="U317" r:id="rId92" xr:uid="{4FEE3A8D-CEF7-4895-A5B5-87F949868A40}"/>
    <hyperlink ref="U302" r:id="rId93" display="https://upecnumerique.sharepoint.com/:f:/r/sites/DAF-PRB/documents_contractuels/2.March%C3%A9s%20acc%C3%A8s%20LIMITE/5.Informatiques-bureatiques/2022PNEATTESTA?csf=1&amp;web=1&amp;e=jHLayR " xr:uid="{74AA48B6-9E75-4416-880F-630031E2A9F5}"/>
    <hyperlink ref="U296" r:id="rId94" display="https://upecnumerique.sharepoint.com/:f:/r/sites/DAF-PRB/documents_contractuels/2.March%C3%A9s%20acc%C3%A8s%20LIMITE/5.Informatiques-bureatiques/2022PFTELECOMM?csf=1&amp;web=1&amp;e=IUEsy2  " xr:uid="{99CE661B-3858-4B1F-A1D2-5BD469058EB0}"/>
    <hyperlink ref="U297" r:id="rId95" xr:uid="{2920205A-B6A3-49CB-B953-BA88087C644E}"/>
    <hyperlink ref="U299" r:id="rId96" display="https://upecnumerique.sharepoint.com/:f:/r/sites/DAF-PRB/documents_contractuels/2.March%C3%A9s%20acc%C3%A8s%20LIMITE/5.Informatiques-bureatiques/2022PFTELECOMM?csf=1&amp;web=1&amp;e=IUEsy5 " xr:uid="{7A11F249-3797-44C8-8634-D6D667380A12}"/>
    <hyperlink ref="U298" r:id="rId97" display="https://upecnumerique.sharepoint.com/:f:/r/sites/DAF-PRB/documents_contractuels/2.March%C3%A9s%20acc%C3%A8s%20LIMITE/5.Informatiques-bureatiques/2022PFTELECOMM?csf=1&amp;web=1&amp;e=IUEsy4 " xr:uid="{3569A15F-76B5-4E97-992F-31A82BA67FE3}"/>
    <hyperlink ref="U300" r:id="rId98" display="https://upecnumerique.sharepoint.com/:f:/r/sites/DAF-PRB/documents_contractuels/2.March%C3%A9s%20acc%C3%A8s%20LIMITE/5.Informatiques-bureatiques/2022PFTELECOMM?csf=1&amp;web=1&amp;e=IUEsy6 " xr:uid="{2816C3E4-B401-4660-BF5A-6C2D4698F949}"/>
    <hyperlink ref="U301" r:id="rId99" xr:uid="{70DE4755-76A3-4B71-8E23-B1BB5FE53D89}"/>
    <hyperlink ref="U380" r:id="rId100" display="https://upecnumerique.sharepoint.com/:f:/r/sites/DAF-PRB/documents_contractuels/2.March%C3%A9s%20acc%C3%A8s%20LIMITE/9.Instruments%20scientifiques/2024PNPRAMMIC2?csf=1&amp;web=1&amp;e=OStqFN " xr:uid="{90DD026C-1868-4878-93E3-227F700000A3}"/>
    <hyperlink ref="U379" r:id="rId101" display="https://upecnumerique.sharepoint.com/:f:/r/sites/DAF-PRB/documents_contractuels/2.March%C3%A9s%20acc%C3%A8s%20LIMITE/2.Prestations%20d%27accompagnement-Conseil/2024PASIFACAID?csf=1&amp;web=1&amp;e=pYtRfn  " xr:uid="{D5FB88F2-C805-47D1-A341-B7CE1C664403}"/>
    <hyperlink ref="U6" r:id="rId102" display="https://upecnumerique.sharepoint.com/:f:/r/sites/DAF-PRB/documents_contractuels/1.March%C3%A9s%20ouverts%20%C3%A0%20TOUS/4.Fonctionnement%20Courant/2023MSMISSIONS?csf=1&amp;web=1&amp;e=TzlOSS " xr:uid="{DDC70629-3FD2-45B4-96C8-EBEC0400551A}"/>
    <hyperlink ref="U209" r:id="rId103" xr:uid="{9C730512-3C5D-4851-BEC3-A7104F5F7297}"/>
    <hyperlink ref="U210" r:id="rId104" xr:uid="{B95D351D-206A-4C1B-8BE0-791D199304A4}"/>
    <hyperlink ref="U201" r:id="rId105"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B554694D-66F5-4CAE-B405-3D68054DC64B}"/>
    <hyperlink ref="U165" r:id="rId106" display="https://upecnumerique.sharepoint.com/sites/DAF-PRB/documents_contractuels/Forms/AllItems.aspx?RootFolder=/sites%2FDAF%2DPRB%2Fdocuments%5Fcontractuels%2F2%2EMarch%C3%A9s%20acc%C3%A8s%20LIMITE%2F6%2EServices%20%2DMaintenance%2F2023PFSDECHETS&amp;View=%7B6F884D63%2DDCF1%2D49B2%2DBCDC%2DBDF571290E5C%7D" xr:uid="{2DA26F6C-23F7-4795-A620-862051A19CA9}"/>
    <hyperlink ref="U166" r:id="rId107" display="https://upecnumerique.sharepoint.com/sites/DAF-PRB/documents_contractuels/Forms/AllItems.aspx?RootFolder=/sites%2FDAF%2DPRB%2Fdocuments%5Fcontractuels%2F2%2EMarch%C3%A9s%20acc%C3%A8s%20LIMITE%2F6%2EServices%20%2DMaintenance%2F2023PFSDECHETS&amp;View=%7B6F884D63%2DDCF1%2D49B2%2DBCDC%2DBDF571290E5C%7D" xr:uid="{7A71476D-652C-4F1A-914B-68DF5D202F1D}"/>
    <hyperlink ref="U112" r:id="rId108" display="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 xr:uid="{EDD32B12-CD4E-485E-BF25-BF1927CF5C66}"/>
    <hyperlink ref="U510" r:id="rId109" display="2024PNPRAMMICS" xr:uid="{45A5AE4A-3778-4A11-A7EF-7D4E61A97E4C}"/>
    <hyperlink ref="U408" r:id="rId110" display="2023PNEDUNIVER" xr:uid="{5C36E9AC-7D33-483D-ABBF-9A04E14702D1}"/>
    <hyperlink ref="U414" r:id="rId111" display="2024PAVIDEOSAN" xr:uid="{3B266845-C452-4A00-BDD9-ADDF00722AA4}"/>
    <hyperlink ref="U8" r:id="rId112" display="2024DAEMSPEAGE" xr:uid="{F1935C9F-F3C9-4BFC-BDB0-5F617434B06D}"/>
    <hyperlink ref="U367" r:id="rId113" display="https://upecnumerique.sharepoint.com/sites/DAF-PRB/documents_contractuels/Forms/AllItems.aspx?RootFolder=/sites%2FDAF%2DPRB%2Fdocuments%5Fcontractuels%2F1%2EMarch%C3%A9s%20ouverts%20%C3%A0%20TOUS%2F8%2EPrestations%20d%27accompagnement%20%2D%20Conseil%2F2023PFSONDAGES&amp;View=%7B6F884D63%2DDCF1%2D49B2%2DBCDC%2DBDF571290E5C%7D" xr:uid="{6C6FF7D1-EE72-4140-B317-21DAA7BA3AC4}"/>
    <hyperlink ref="U377" r:id="rId114" display="https://upecnumerique.sharepoint.com/sites/DAF-PRB/documents_contractuels/Forms/AllItems.aspx?RootFolder=/sites%2FDAF%2DPRB%2Fdocuments%5Fcontractuels%2F2%2EMarch%C3%A9s%20acc%C3%A8s%20LIMITE%2F4%2EFonctionnement%20courant%2F2024PFASSUUPEC%2F2024PAAMOASSUR%2DAMO%20et%20Conseil&amp;View=%7B6F884D63%2DDCF1%2D49B2%2DBCDC%2DBDF571290E5C%7D" xr:uid="{DA64FE41-9B95-481C-8B7E-60FEA4FDDFCF}"/>
    <hyperlink ref="U378" r:id="rId115" display="https://upecnumerique.sharepoint.com/sites/DAF-PRB/documents_contractuels/Forms/AllItems.aspx?RootFolder=/sites%2FDAF%2DPRB%2Fdocuments%5Fcontractuels%2F2%2EMarch%C3%A9s%20acc%C3%A8s%20LIMITE%2F5%2EInformatiques%2Dbureatiques%2F2024PNGLOBALEX%2DSolution%20innovante%20inf%2E%20100%20000%E2%82%AC&amp;View=%7B6F884D63%2DDCF1%2D49B2%2DBCDC%2DBDF571290E5C%7D" xr:uid="{B1D3B6E5-0F8F-47C8-B5D3-3739C41738A7}"/>
    <hyperlink ref="U290" r:id="rId116" display="https://upecnumerique.sharepoint.com/sites/DAF-PRB/documents_contractuels/Forms/AllItems.aspx?RootFolder=/sites%2FDAF%2DPRB%2Fdocuments%5Fcontractuels%2F1%2EMarch%C3%A9s%20ouverts%20%C3%A0%20TOUS%2F5%2EInformatiques%2Dbureatiques%2F2021PFAUDIUPEC&amp;View=%7B6F884D63%2DDCF1%2D49B2%2DBCDC%2DBDF571290E5C%7D" xr:uid="{FAB57525-633C-4D20-85EE-9603C4B696F6}"/>
    <hyperlink ref="U424:U426" r:id="rId117" display="2021PFAUDIUPEC" xr:uid="{A657757D-D307-491A-B3A0-1FE7A42A03F4}"/>
    <hyperlink ref="U322" r:id="rId118" display="2024RENATERUBI" xr:uid="{36F4190C-C088-4AFC-BEF3-655094AF9E54}"/>
    <hyperlink ref="U351" r:id="rId119" display="2025PNLOGICIAM" xr:uid="{B50608D6-350B-459E-8928-966513A12346}"/>
    <hyperlink ref="U255" r:id="rId120" display="https://upecnumerique.sharepoint.com/:f:/r/sites/DAF-PRB/documents_contractuels/2.March%C3%A9s%20acc%C3%A8s%20LIMITE/1.Achats%20mutualis%C3%A9s/2023ACHATISAMU-%20Accord-cadre%20AMUE-CNRS-voir%20PAP?csf=1&amp;web=1&amp;e=YMD7EI  " xr:uid="{39DD5D82-DFEF-48B5-BEDD-6B34550F8FDC}"/>
    <hyperlink ref="U503" r:id="rId121" display="https://upecnumerique.sharepoint.com/:f:/r/sites/DAF-PRB/documents_contractuels/2.March%C3%A9s%20acc%C3%A8s%20LIMITE/1.Achats%20mutualis%C3%A9s/2023ACHATISAMU-%20Accord-cadre%20AMUE-CNRS-voir%20PAP?csf=1&amp;web=1&amp;e=YMD7EI  " xr:uid="{BF628AB3-1095-4E75-B8CF-B5B9CC86F671}"/>
    <hyperlink ref="U156" r:id="rId122" display="https://upecnumerique.sharepoint.com/:f:/r/sites/DAF-PRB/documents_contractuels/2.March%C3%A9s%20acc%C3%A8s%20LIMITE/7.Travaux%20-%20maitrise%20d%27%C5%93uvre%20-coordination/2019PFMCECURAG?csf=1&amp;web=1&amp;e=7exDPa " xr:uid="{B2F410BC-F333-4639-8504-0F2B29B6393F}"/>
    <hyperlink ref="U37:U41" r:id="rId123" display="https://upecnumerique.sharepoint.com/:f:/s/DAF-PRB/IgAF5lcsV_WPRK4Nh9Lb4kutAZj-Hn3_jbwzAL6a_JDNXv8?e=QR2cxd " xr:uid="{9790BA3F-0F36-4E48-BB34-8D1C8DCD561D}"/>
    <hyperlink ref="U470" r:id="rId124" display="https://upecnumerique.sharepoint.com/:f:/s/DAF-PRB/IgCZIUu2PgKpSYjKmbi3QXOwAY0656jBH11O-uSACU7Y730?e=P6oUGL " xr:uid="{69CF65B5-A837-476D-9577-961FDED6CDB4}"/>
    <hyperlink ref="U478" r:id="rId125" tooltip="https://upecnumerique.sharepoint.com/:f:/s/DAF-PRB/EljDhFnvWKFAqa1SCPd7IxIBHvITuYI3Iz_ZAqK8englAQ?e=6VBkt8" display="Lien accès documents contractuels" xr:uid="{5018A8C3-EDB2-42E9-BB41-0F83D139E88A}"/>
    <hyperlink ref="U479" r:id="rId126" display="https://upecnumerique.sharepoint.com/:f:/s/DAF-PRB/IgAVU9bt9BlYQqRfz_BaEdMuAYTUHyeEl8qhhh2FAuh9-vw?e=AlfFcs" xr:uid="{14A60CDE-BC0B-4BB5-9380-2EC3251A2FE3}"/>
    <hyperlink ref="U61:U68" r:id="rId127" display="https://upecnumerique.sharepoint.com/:f:/s/DAF-PRB/IgAVU9bt9BlYQqRfz_BaEdMuAYTUHyeEl8qhhh2FAuh9-vw?e=AlfFcs" xr:uid="{A31CDE84-12A1-44D0-9B3E-1D3E5D6CC31B}"/>
    <hyperlink ref="U59" r:id="rId128" xr:uid="{47E1A1CC-D780-4D81-AE9E-F4D8D2BAD278}"/>
    <hyperlink ref="U114:U116" r:id="rId129" display="https://upecnumerique.sharepoint.com/:f:/s/DAF-PRB/IgDiVmgdxeOjSaQt_DUByBC2AcLfwfdJdJFyCldvx2fm5Qg?e=ybIdKT " xr:uid="{207440B2-DDF9-4B91-9D1C-52B2629E689D}"/>
    <hyperlink ref="U63" r:id="rId130" xr:uid="{8D825AB5-B042-4D75-A5DD-A0EF41AB1FFB}"/>
    <hyperlink ref="U118:U124" r:id="rId131" display="https://upecnumerique.sharepoint.com/:f:/s/DAF-PRB/IgCmYqwK8Z2RQI09VIbIgpdZASXplbrEPaJiy--7NsW6_Hs?e=tKbLKI " xr:uid="{2D8992CC-4F85-448A-BBC3-D805BE23DCF0}"/>
    <hyperlink ref="U72" r:id="rId132" xr:uid="{A39E49B1-3720-45FC-B8B6-0A7ADC5BDC92}"/>
    <hyperlink ref="U127:U138" r:id="rId133" display="https://upecnumerique.sharepoint.com/:f:/s/DAF-PRB/IgBzvD_YblKYQ76S4AHJvXZnAYwX-19VjM1AQ1hDP_K_9QE?e=UcqZmg " xr:uid="{8380F203-8B0E-4B86-B3BB-DFDF8B22A193}"/>
    <hyperlink ref="U139:U161" r:id="rId134" display="https://upecnumerique.sharepoint.com/:f:/s/DAF-PRB/IgBzvD_YblKYQ76S4AHJvXZnAYwX-19VjM1AQ1hDP_K_9QE?e=UcqZmg " xr:uid="{9465507A-73B4-4FB2-BFA3-8AC4D8FD2968}"/>
    <hyperlink ref="U123" r:id="rId135" xr:uid="{A96E2627-F1A5-4844-8AAE-034137E68951}"/>
    <hyperlink ref="U178:U198" r:id="rId136" display="https://upecnumerique.sharepoint.com/:f:/s/DAF-PRB/IgC8PeyD3fvASKs736rpj_M1Acsbo1U_fZQxbKb9dyMjTk4?e=UFNClz " xr:uid="{DA576497-0D0B-4F9E-8AD1-B91E74BB532A}"/>
    <hyperlink ref="U148" r:id="rId137"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DFA24C5C-CE9E-4549-A53D-4E95E77FBC82}"/>
    <hyperlink ref="U203:U207" r:id="rId138" display="https://upecnumerique.sharepoint.com/:f:/s/DAF-PRB/IgAAIxH25AqYSqKE7_LK5Qt5AXtRbAOC78wMVfb1anBlzUg?e=S1Pjlt " xr:uid="{DBEBCB21-6C18-4C4E-ABA5-627036450F43}"/>
    <hyperlink ref="U230" r:id="rId139" xr:uid="{BA5AB157-DB29-4102-B176-964B7AE6CB4F}"/>
    <hyperlink ref="U285:U287" r:id="rId140" display="https://upecnumerique.sharepoint.com/:f:/s/DAF-PRB/IgDB8LOX07AtSr18CfmeKIboAdnN95i9ygX6PRcCYeva2lE?e=lWI9El " xr:uid="{43F48DED-ECA0-4882-BA17-44B2E0A65C50}"/>
    <hyperlink ref="U243" r:id="rId141" xr:uid="{CAA50EDF-2522-429F-9444-53D2459E1E56}"/>
    <hyperlink ref="U244" r:id="rId142" xr:uid="{8D1347A8-6053-4FCE-AC30-CA47F1D28C54}"/>
    <hyperlink ref="U287:U296" r:id="rId143" display="https://upecnumerique.sharepoint.com/:f:/s/DAF-PRB/IgDB8LOX07AtSr18CfmeKIboAdnN95i9ygX6PRcCYeva2lE?e=lWI9El " xr:uid="{E42E2E81-A365-4F99-99F7-BE4239EB6266}"/>
    <hyperlink ref="U370" r:id="rId144" display="https://upecnumerique.sharepoint.com/:f:/s/DAF-PRB/IgAndZ1OVHn1Qam9au3kYwrsASKJCslZzsf0bWx0bu3TGP0?e=s9AjpT " xr:uid="{00207516-DEE8-42AB-9E49-C7059B4EC23C}"/>
    <hyperlink ref="U377:U378" r:id="rId145" display="https://upecnumerique.sharepoint.com/:f:/s/DAF-PRB/IgAndZ1OVHn1Qam9au3kYwrsASKJCslZzsf0bWx0bu3TGP0?e=s9AjpT " xr:uid="{4D580A9C-9B30-42E2-814E-3D4461CC4C09}"/>
    <hyperlink ref="U373" r:id="rId146" display="https://upecnumerique.sharepoint.com/:f:/s/DAF-PRB/IgC8VD8oC_7RSrLk1IL5sebvATP_MvxdVJeIuY7lC4tqJZ8?e=bN0jgq" xr:uid="{8310B3B3-7F0E-4A36-B80F-2D111D572634}"/>
    <hyperlink ref="U380:U381" r:id="rId147" display="https://upecnumerique.sharepoint.com/:f:/s/DAF-PRB/IgC8VD8oC_7RSrLk1IL5sebvATP_MvxdVJeIuY7lC4tqJZ8?e=bN0jgq" xr:uid="{13F787C3-59DE-438D-BFE4-54C7AAE4ADBF}"/>
    <hyperlink ref="U339" r:id="rId148" xr:uid="{EC6E4571-7F60-48A3-A76D-6AEADC37C95C}"/>
    <hyperlink ref="U473:U475" r:id="rId149" display="https://upecnumerique.sharepoint.com/:f:/s/DAF-PRB/IgCZifpbiCUVSohinYRUrY1SATHJ_C7xchsn4S7yNtc0AYk?e=77Z6Kx " xr:uid="{E15B5AB5-8779-48EC-922D-BC3F3E5E4681}"/>
    <hyperlink ref="U381" r:id="rId150" display="https://upecnumerique.sharepoint.com/:f:/s/DAF-PRB/IgBm7iBkbpI5T5UR6lKhkpsnARO5nUCggK9RAGPDxSVMooQ?e=kdocQX" xr:uid="{DC009ABB-8109-4D9F-A7B4-C2AD8242F3A0}"/>
    <hyperlink ref="U382" r:id="rId151" display="https://upecnumerique.sharepoint.com/:f:/s/DAF-PRB/IgBm7iBkbpI5T5UR6lKhkpsnARO5nUCggK9RAGPDxSVMooQ?e=kdocQX" xr:uid="{767F1EA1-4631-49DC-8E05-AC13202D3AE7}"/>
    <hyperlink ref="U383" r:id="rId152" display="https://upecnumerique.sharepoint.com/:f:/s/DAF-PRB/IgBm7iBkbpI5T5UR6lKhkpsnARO5nUCggK9RAGPDxSVMooQ?e=kdocQX" xr:uid="{8DD7DB96-1587-4CA5-978F-022E246552E9}"/>
    <hyperlink ref="U285" r:id="rId153" xr:uid="{17A49700-74E2-4CE5-8040-AF076F9AA9E0}"/>
    <hyperlink ref="U286" r:id="rId154" display="https://upecnumerique.sharepoint.com/:f:/s/DAF-PRB/IgCV2eun5lPTRrfeGEk-2DtNAZilrmqLCeSQ2ftt-aOnDws?e=OSfrVx " xr:uid="{2BCC1607-91D6-4661-B205-4BA6C71DD0FD}"/>
    <hyperlink ref="U287" r:id="rId155" display="https://upecnumerique.sharepoint.com/:f:/s/DAF-PRB/IgCj0VG6jOs4S5zGgnzXuaJ6ARTI8sjrr_eiPc5Kto2uX60?e=wfDPb2 " xr:uid="{D2EFD595-DAA2-43CD-B038-0D9E7E8A2827}"/>
    <hyperlink ref="U289" r:id="rId156" display="https://upecnumerique.sharepoint.com/:f:/s/DAF-PRB/IgCEDFCtBbE6SKxEGA0fA4Z1AfcjZFiXomRZOkJJ5vUiLTg?e=FOP7Bf " xr:uid="{450498A5-61A6-4B50-9D18-86CDE9EFD6B1}"/>
    <hyperlink ref="U288" r:id="rId157" display="https://upecnumerique.sharepoint.com/:f:/s/DAF-PRB/IgCq_oQ09gW7RLqqKOeQ7Qq3AT21GSwh8v-ICwZrvmvC5V8?e=Bddgt7 " xr:uid="{16AB812A-FAB4-4118-8C64-6F577D9D9174}"/>
    <hyperlink ref="U465" r:id="rId158" tooltip="https://www.ugap.fr/" display="Lien accès documents contractuels" xr:uid="{47D3301D-DF20-470A-8DEF-A6076C113E50}"/>
    <hyperlink ref="U33" r:id="rId159" tooltip="https://upecnumerique.sharepoint.com/:f:/r/sites/DAF-PRB/documents_contractuels/2.March%C3%A9s%20acc%C3%A8s%20LIMITE/7.Travaux%20-%20maitrise%20d%27%C5%93uvre%20-coordination/2019PFMCETOITU?csf=1&amp;web=1&amp;e=eEreJb" display="Lien accès documents contractuels" xr:uid="{EE30FE9A-F10A-4912-93E1-FCAC242347CB}"/>
    <hyperlink ref="U34" r:id="rId160" tooltip="https://upecnumerique.sharepoint.com/:f:/r/sites/DAF-PRB/documents_contractuels/2.March%C3%A9s%20acc%C3%A8s%20LIMITE/7.Travaux%20-%20maitrise%20d%27%C5%93uvre%20-coordination/2019PFMCETOITU?csf=1&amp;web=1&amp;e=eEreJb" display="Lien accès documents contractuels" xr:uid="{73960CFA-3411-4A87-A855-7630E466E1C0}"/>
    <hyperlink ref="U35" r:id="rId161" tooltip="https://upecnumerique.sharepoint.com/:f:/r/sites/DAF-PRB/documents_contractuels/2.March%C3%A9s%20acc%C3%A8s%20LIMITE/7.Travaux%20-%20maitrise%20d%27%C5%93uvre%20-coordination/2019PFMCETOITU?csf=1&amp;web=1&amp;e=eEreJb" display="Lien accès documents contractuels" xr:uid="{D28731E5-5E49-47FD-8A62-F613349457AF}"/>
    <hyperlink ref="U36" r:id="rId162" tooltip="https://upecnumerique.sharepoint.com/:f:/r/sites/DAF-PRB/documents_contractuels/2.March%C3%A9s%20acc%C3%A8s%20LIMITE/7.Travaux%20-%20maitrise%20d%27%C5%93uvre%20-coordination/2019PFMCETOITU?csf=1&amp;web=1&amp;e=eEreJb" display="Lien accès documents contractuels" xr:uid="{BC2E86DA-A747-4A45-AA7D-8110AA19BDB7}"/>
    <hyperlink ref="U37" r:id="rId163" tooltip="https://upecnumerique.sharepoint.com/:f:/r/sites/DAF-PRB/documents_contractuels/2.March%C3%A9s%20acc%C3%A8s%20LIMITE/7.Travaux%20-%20maitrise%20d%27%C5%93uvre%20-coordination/2019PFMCETOITU?csf=1&amp;web=1&amp;e=eEreJb" display="Lien accès documents contractuels" xr:uid="{7FC29D37-EEED-4721-828D-676FFA7048C8}"/>
    <hyperlink ref="U38" r:id="rId164" tooltip="https://upecnumerique.sharepoint.com/:f:/r/sites/DAF-PRB/documents_contractuels/2.March%C3%A9s%20acc%C3%A8s%20LIMITE/7.Travaux%20-%20maitrise%20d%27%C5%93uvre%20-coordination/2019PFMCETOITU?csf=1&amp;web=1&amp;e=eEreJb" display="Lien accès documents contractuels" xr:uid="{36304D5A-A039-4093-968B-47C96AEE9694}"/>
    <hyperlink ref="U57" r:id="rId165" tooltip="https://upecnumerique.sharepoint.com/:f:/r/sites/DAF-PRB/documents_contractuels/2.March%C3%A9s%20acc%C3%A8s%20LIMITE/7.Travaux%20-%20maitrise%20d%27%C5%93uvre%20-coordination/2019PFMCECURAG?csf=1&amp;web=1&amp;e=7exDPa" display="Lien accès documents contractuels" xr:uid="{19178C65-71C2-4B4A-B064-89F8A9FCC7AB}"/>
    <hyperlink ref="U58" r:id="rId166" tooltip="https://upecnumerique.sharepoint.com/:f:/r/sites/DAF-PRB/documents_contractuels/2.March%C3%A9s%20acc%C3%A8s%20LIMITE/7.Travaux%20-%20maitrise%20d%27%C5%93uvre%20-coordination/2019PFMCECURAG?csf=1&amp;web=1&amp;e=7exDPa" display="Lien accès documents contractuels" xr:uid="{E12022B1-270C-4E2A-B303-6248211D2852}"/>
    <hyperlink ref="U71" r:id="rId167" tooltip="https://upecnumerique.sharepoint.com/:f:/r/sites/DAF-PRB/documents_contractuels/2.March%C3%A9s%20acc%C3%A8s%20LIMITE/4.Fonctionnement%20courant/2021MSUGAPGAZ6?csf=1&amp;web=1&amp;e=EsGdOD" display="Lien accès documents contractuels" xr:uid="{E271B9A2-1459-4209-A1BF-05C310BCE6F0}"/>
    <hyperlink ref="U188" r:id="rId168" tooltip="https://upecnumerique.sharepoint.com/:f:/r/sites/DAF-PRB/documents_contractuels/2.March%C3%A9s%20acc%C3%A8s%20LIMITE/6.Services%20-Maintenance/2023PFGARDUPEC?csf=1&amp;web=1&amp;e=wzBr5a" display="Lien accès documents contractuels" xr:uid="{20147541-8028-4E15-AD21-ED2C7EF09655}"/>
    <hyperlink ref="U199" r:id="rId169" tooltip="https://upecnumerique.sharepoint.com/:f:/r/sites/DAF-PRB/documents_contractuels/2.March%C3%A9s%20acc%C3%A8s%20LIMITE/6.Services%20-Maintenance/2024PFMCECPRCH?csf=1&amp;web=1&amp;e=XVL4r5" display="Lien accès documents contractuels" xr:uid="{1AA7A78B-615B-468A-8C87-374DFA6A0A6B}"/>
    <hyperlink ref="U227" r:id="rId170" tooltip="https://upecnumerique.sharepoint.com/:f:/r/sites/DAF-PRB/documents_contractuels/2.March%C3%A9s%20acc%C3%A8s%20LIMITE/4.Fonctionnement%20courant/2024PFESPVERTS?csf=1&amp;web=1&amp;e=g9UiqK" display="Lien accès documents contractuels" xr:uid="{F0E76AD2-11B5-4645-93EE-3FD5BA4FE910}"/>
    <hyperlink ref="U253" r:id="rId171" tooltip="https://www.ugap.fr/" display="Lien accès documents contractuels" xr:uid="{0BDCE86D-B5A7-4462-AB66-C0513C595DF6}"/>
    <hyperlink ref="U9" r:id="rId172" tooltip="https://www.ugap.fr/" display="Lien accès documents contractuels" xr:uid="{32C4EA41-B86A-49E9-965D-28CC352748FD}"/>
    <hyperlink ref="U509" r:id="rId173" tooltip="https://upecnumerique.sharepoint.com/:f:/r/sites/DAF-PRB/documents_contractuels/2.March%C3%A9s%20acc%C3%A8s%20LIMITE/9.Instruments%20scientifiques/2023PNCYTOMVRI?csf=1&amp;web=1&amp;e=PPfDuZ" display="Lien accès documents contractuels" xr:uid="{D969B882-DC5A-4895-B437-9CC2DF1EF052}"/>
    <hyperlink ref="U411" r:id="rId174" tooltip="https://upecnumerique.sharepoint.com/:f:/r/sites/DAF-PRB/documents_contractuels/2.March%C3%A9s%20acc%C3%A8s%20LIMITE/6.Services%20-Maintenance/2023PFFILMSAPS?csf=1&amp;web=1&amp;e=06jSsQ" display="Lien accès documents contractuels" xr:uid="{5B45D69A-BD83-4872-A45B-BA0C5B1D786F}"/>
    <hyperlink ref="U7" r:id="rId175" tooltip="https://upecnumerique.sharepoint.com/:f:/r/sites/DAF-PRB/documents_contractuels/1.March%C3%A9s%20ouverts%20%C3%A0%20TOUS/4.Fonctionnement%20Courant/2023PFDEMEUPEC?csf=1&amp;web=1&amp;e=y66szB" display="Lien accès documents contractuels" xr:uid="{D54312EF-4343-4E89-9372-63F0C51BC561}"/>
    <hyperlink ref="U366" r:id="rId176" tooltip="https://upecnumerique.sharepoint.com/:f:/r/sites/DAF-PRB/documents_contractuels/2.March%C3%A9s%20acc%C3%A8s%20LIMITE/7.Travaux%20-%20maitrise%20d%27%C5%93uvre%20-coordination/2023PADIAGMSET?csf=1&amp;web=1&amp;e=VQdFnf" display="Lien accès documents contractuels" xr:uid="{DD3DE3A6-9B45-4CA0-BA55-B54F0EDD92F1}"/>
    <hyperlink ref="U260" r:id="rId177" display="https://upecnumerique.sharepoint.com/sites/DAF-PRB/documents_contractuels/Forms/AllItems.aspx?RootFolder=/sites%2FDAF%2DPRB%2Fdocuments%5Fcontractuels%2F2%2EMarch%C3%A9s%20acc%C3%A8s%20LIMITE%2F4%2EFonctionnement%20courant%2F2019MSCARMULTS%20%282019%2D2026%29&amp;View=%7B6F884D63%2DDCF1%2D49B2%2DBCDC%2DBDF571290E5C%7D" xr:uid="{E30062B0-4158-4E97-BA7A-9B92281CC60B}"/>
    <hyperlink ref="U271" r:id="rId178" display="https://upecnumerique.sharepoint.com/sites/DAF-PRB/documents_contractuels/Forms/AllItems.aspx?RootFolder=/sites%2FDAF%2DPRB%2Fdocuments%5Fcontractuels%2F1%2EMarch%C3%A9s%20ouverts%20%C3%A0%20TOUS%2F4%2EFonctionnement%20Courant%2F2017PFBUSCDSID&amp;View=%7B6F884D63%2DDCF1%2D49B2%2DBCDC%2DBDF571290E5C%7D" xr:uid="{35F78A1E-73AB-4092-A244-2F9C008733E8}"/>
    <hyperlink ref="U494" r:id="rId179" tooltip="https://upecnumerique.sharepoint.com/:f:/r/sites/DAF-PRB/documents_contractuels/2.March%C3%A9s%20acc%C3%A8s%20LIMITE/9.Instruments%20scientifiques/2023PFCPERSPEC?csf=1&amp;web=1&amp;e=gqLb4W" display="Lien accès documents contractuels" xr:uid="{C58B9D5A-8D2B-49FD-81AE-4E592757E2A5}"/>
    <hyperlink ref="U252" r:id="rId180" tooltip="https://upecnumerique.sharepoint.com/:f:/s/DAF-PRB/EibUfWOFIaRArqyGP2dG0gkB7rectjjLQraJPE0RwFMJ-A?e=tFE1po" display="Lien accès documents contractuels" xr:uid="{2504DFBB-2C59-486D-8895-948886DEADDE}"/>
    <hyperlink ref="U2" r:id="rId181" display="https://upecnumerique.sharepoint.com/sites/DAF-PRB/documents_contractuels/Forms/AllItems.aspx?RootFolder=/sites%2FDAF%2DPRB%2Fdocuments%5Fcontractuels%2F1%2EMarch%C3%A9s%20ouverts%20%C3%A0%20TOUS%2F4%2EFonctionnement%20Courant%2F2018PFCOPIEURS&amp;View=%7B6F884D63%2DDCF1%2D49B2%2DBCDC%2DBDF571290E5C%7D" xr:uid="{554AEBF4-13C8-42FF-890D-B0292FA5D3FC}"/>
    <hyperlink ref="U3" r:id="rId182" display="https://upecnumerique.sharepoint.com/sites/DAF-PRB/documents_contractuels/Forms/AllItems.aspx?RootFolder=/sites%2FDAF%2DPRB%2Fdocuments%5Fcontractuels%2F1%2EMarch%C3%A9s%20ouverts%20%C3%A0%20TOUS%2F4%2EFonctionnement%20Courant%2F2019PFMISSIONS&amp;View=%7B6F884D63%2DDCF1%2D49B2%2DBCDC%2DBDF571290E5C%7D" xr:uid="{5DA0FA77-118D-45F8-A91A-80FF9AEFECCF}"/>
    <hyperlink ref="U12" r:id="rId183"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EABDD10B-F883-442E-AA17-E10EB31163E4}"/>
    <hyperlink ref="U14" r:id="rId184"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B8658292-B2AC-4FA8-A29E-A8277CB248D8}"/>
    <hyperlink ref="U73" r:id="rId185"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2BE089A9-A74D-4C22-878D-1EE95D95B7A7}"/>
    <hyperlink ref="U76" r:id="rId186"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C9F1FFCE-4FDE-4E0C-96D6-9E67838D68FA}"/>
    <hyperlink ref="U79" r:id="rId187"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1C84A691-7679-48BB-855F-7D4201115668}"/>
    <hyperlink ref="U84" r:id="rId188"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433FBF94-B5F8-40C6-8E0A-4569457775B6}"/>
    <hyperlink ref="U87" r:id="rId189"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DC47E63B-C082-47CF-A558-6B99195ECEBA}"/>
    <hyperlink ref="U90" r:id="rId190"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875B7687-EE86-4663-8487-C1BC0AE6C4E0}"/>
    <hyperlink ref="U91" r:id="rId191"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3BAA37FB-F013-42DB-B5E4-7EF6C1E7C9A1}"/>
    <hyperlink ref="U92" r:id="rId192"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2AE79070-35E4-419B-9B06-C8DD6C308A2E}"/>
    <hyperlink ref="U93" r:id="rId193"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52B7E234-2001-4094-87B2-DC042D8865DF}"/>
    <hyperlink ref="U94" r:id="rId194"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D16E8DE2-0CE6-4FA9-8AC1-EB6AA964F502}"/>
    <hyperlink ref="U95" r:id="rId195"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51637319-3F7D-422D-872C-A12EFF947E6E}"/>
    <hyperlink ref="U96" r:id="rId196"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9B5D98BB-6FDC-4C8C-B86C-891E923EE30D}"/>
    <hyperlink ref="U99" r:id="rId197"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79192A4C-F339-4CEE-8330-4597C4AB9D0A}"/>
    <hyperlink ref="U102" r:id="rId198"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BD1AD83C-015D-49ED-A5B5-1BB54B523047}"/>
    <hyperlink ref="U105" r:id="rId199"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7243E01A-16B6-4C4E-9B74-67103AB3EDBF}"/>
    <hyperlink ref="U110" r:id="rId200" display="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 xr:uid="{63C23882-A6B0-45A7-98BC-3BF162335A28}"/>
    <hyperlink ref="U145" r:id="rId201" display="https://upecnumerique.sharepoint.com/sites/DAF-PRB/documents_contractuels/Forms/AllItems.aspx?RootFolder=/sites%2FDAF%2DPRB%2Fdocuments%5Fcontractuels%2F2%2EMarch%C3%A9s%20acc%C3%A8s%20LIMITE%2F7%2ETravaux%20%2D%20maitrise%20d%27%C5%93uvre%20%2Dcoordination%2F2022PFTVXDALLE&amp;View=%7B6F884D63%2DDCF1%2D49B2%2DBCDC%2DBDF571290E5C%7D" xr:uid="{A48D615A-BBAE-4979-8C1F-58FF5363DDB6}"/>
    <hyperlink ref="U149" r:id="rId202"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AE4C13D2-BB49-49BF-AAD9-A780191CDB19}"/>
    <hyperlink ref="U150" r:id="rId203"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8F6859EB-2954-43CD-9522-8081B611830B}"/>
    <hyperlink ref="U151" r:id="rId204"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91DAF617-FD1B-4F7D-A24B-94DC7BB488F8}"/>
    <hyperlink ref="U152" r:id="rId205"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99C435FE-7FF7-4125-A680-F01DE196F7EC}"/>
    <hyperlink ref="U153" r:id="rId206" display="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 xr:uid="{2F6D2A80-C8F3-40D8-A4DF-53BC2A8167BD}"/>
    <hyperlink ref="U154" r:id="rId207" display="https://upecnumerique.sharepoint.com/sites/DAF-PRB/documents_contractuels/Forms/AllItems.aspx?RootFolder=/sites%2FDAF%2DPRB%2Fdocuments%5Fcontractuels%2F1%2EMarch%C3%A9s%20ouverts%20%C3%A0%20TOUS%2F5%2EInformatiques%2Dbureatiques%2F2021PFAUDIUPEC&amp;View=%7B6F884D63%2DDCF1%2D49B2%2DBCDC%2DBDF571290E5C%7D" xr:uid="{12D6A9EB-9FC9-421F-84F3-41AB721D92EA}"/>
    <hyperlink ref="U174" r:id="rId208" display="https://upecnumerique.sharepoint.com/sites/DAF-PRB/documents_contractuels/Forms/AllItems.aspx?RootFolder=/sites%2FDAF%2DPRB%2Fdocuments%5Fcontractuels%2F2%2EMarch%C3%A9s%20acc%C3%A8s%20LIMITE%2F7%2ETravaux%20%2D%20maitrise%20d%27%C5%93uvre%20%2Dcoordination%2F2022PFTVXHMBRB&amp;View=%7B6F884D63%2DDCF1%2D49B2%2DBCDC%2DBDF571290E5C%7D" xr:uid="{A42453C6-ABBC-421F-B74C-3A0BDCA12FC5}"/>
    <hyperlink ref="U190" r:id="rId209" display="https://upecnumerique.sharepoint.com/sites/DAF-PRB/documents_contractuels/Forms/AllItems.aspx?RootFolder=/sites%2FDAF%2DPRB%2Fdocuments%5Fcontractuels%2F1%2EMarch%C3%A9s%20ouverts%20%C3%A0%20TOUS%2F4%2EFonctionnement%20Courant%2F2022PFNETTUPEC&amp;View=%7B6F884D63%2DDCF1%2D49B2%2DBCDC%2DBDF571290E5C%7D" xr:uid="{999773FE-6BF1-4E95-9EBA-27164EBF1415}"/>
    <hyperlink ref="U228" r:id="rId210" display="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 xr:uid="{CF30F80D-5BFF-4557-A362-057E24162ECB}"/>
    <hyperlink ref="U229" r:id="rId211" display="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 xr:uid="{23D3920D-E8CB-4765-AA5D-C097CB9D2793}"/>
    <hyperlink ref="U261" r:id="rId212" display="https://upecnumerique.sharepoint.com/sites/DAF-PRB/documents_contractuels/Forms/AllItems.aspx?RootFolder=/sites%2FDAF%2DPRB%2Fdocuments%5Fcontractuels%2F1%2EMarch%C3%A9s%20ouverts%20%C3%A0%20TOUS%2F4%2EFonctionnement%20Courant%2F2019PFMISSIONS&amp;View=%7B6F884D63%2DDCF1%2D49B2%2DBCDC%2DBDF571290E5C%7D" xr:uid="{672C6C2A-987C-4847-9877-BED81D980D9E}"/>
    <hyperlink ref="U291" r:id="rId213" display="https://upecnumerique.sharepoint.com/sites/DAF-PRB/documents_contractuels/Forms/AllItems.aspx?RootFolder=/sites%2FDAF%2DPRB%2Fdocuments%5Fcontractuels%2F1%2EMarch%C3%A9s%20ouverts%20%C3%A0%20TOUS%2F5%2EInformatiques%2Dbureatiques%2F2021PFAUDIUPEC&amp;View=%7B6F884D63%2DDCF1%2D49B2%2DBCDC%2DBDF571290E5C%7D" xr:uid="{7438F2B6-C7C8-4868-87AF-12787DF243E2}"/>
    <hyperlink ref="U292" r:id="rId214" display="https://upecnumerique.sharepoint.com/sites/DAF-PRB/documents_contractuels/Forms/AllItems.aspx?RootFolder=/sites%2FDAF%2DPRB%2Fdocuments%5Fcontractuels%2F1%2EMarch%C3%A9s%20ouverts%20%C3%A0%20TOUS%2F5%2EInformatiques%2Dbureatiques%2F2021PFAUDIUPEC&amp;View=%7B6F884D63%2DDCF1%2D49B2%2DBCDC%2DBDF571290E5C%7D" xr:uid="{0132FA05-6509-45F4-981C-0EFB17767931}"/>
    <hyperlink ref="U293" r:id="rId215" display="https://upecnumerique.sharepoint.com/sites/DAF-PRB/documents_contractuels/Forms/AllItems.aspx?RootFolder=/sites%2FDAF%2DPRB%2Fdocuments%5Fcontractuels%2F1%2EMarch%C3%A9s%20ouverts%20%C3%A0%20TOUS%2F5%2EInformatiques%2Dbureatiques%2F2021PFAUDIUPEC&amp;View=%7B6F884D63%2DDCF1%2D49B2%2DBCDC%2DBDF571290E5C%7D" xr:uid="{9B88216B-A44A-4326-A881-22B87B2E4D31}"/>
    <hyperlink ref="U305" r:id="rId216" display="https://upecnumerique.sharepoint.com/sites/DAF-PRB/documents_contractuels/Forms/AllItems.aspx?RootFolder=/sites%2FDAF%2DPRB%2Fdocuments%5Fcontractuels%2F1%2EMarch%C3%A9s%20ouverts%20%C3%A0%20TOUS%2F1%2E%20Achats%20Mutualis%C3%A9s%2FRESAH%2F2023ACHATRESA1&amp;View=%7B6F884D63%2DDCF1%2D49B2%2DBCDC%2DBDF571290E5C%7D" xr:uid="{D6402D23-9A4F-44F4-8F9C-9766887972B2}"/>
    <hyperlink ref="U306" r:id="rId217" display="https://upecnumerique.sharepoint.com/sites/DAF-PRB/documents_contractuels/Forms/AllItems.aspx?RootFolder=/sites%2FDAF%2DPRB%2Fdocuments%5Fcontractuels%2F1%2EMarch%C3%A9s%20ouverts%20%C3%A0%20TOUS%2F5%2EInformatiques%2Dbureatiques%2F2021PFAUDIUPEC&amp;View=%7B6F884D63%2DDCF1%2D49B2%2DBCDC%2DBDF571290E5C%7D" xr:uid="{08D6C382-2902-446B-86C7-6AB958761DD6}"/>
    <hyperlink ref="U307" r:id="rId218" display="https://upecnumerique.sharepoint.com/sites/DAF-PRB/documents_contractuels/Forms/AllItems.aspx?RootFolder=/sites%2FDAF%2DPRB%2Fdocuments%5Fcontractuels%2F1%2EMarch%C3%A9s%20ouverts%20%C3%A0%20TOUS%2F5%2EInformatiques%2Dbureatiques%2F2021PFAUDIUPEC&amp;View=%7B6F884D63%2DDCF1%2D49B2%2DBCDC%2DBDF571290E5C%7D" xr:uid="{36BB2B98-D09A-4257-AEC2-08774A9CE3DA}"/>
    <hyperlink ref="U329" r:id="rId219"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1E6403DB-6CA1-457F-8B5E-523DDD77EE6A}"/>
    <hyperlink ref="U385" r:id="rId220" display="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 xr:uid="{41364548-0F03-4737-B058-3858A9E2034A}"/>
    <hyperlink ref="U386" r:id="rId221" display="https://upecnumerique.sharepoint.com/sites/DAF-PRB/documents_contractuels/Forms/AllItems.aspx?RootFolder=/sites%2FDAF%2DPRB%2Fdocuments%5Fcontractuels%2F1%2EMarch%C3%A9s%20ouverts%20%C3%A0%20TOUS%2F4%2EFonctionnement%20Courant%2F2020PFOBJPUBLI&amp;View=%7B6F884D63%2DDCF1%2D49B2%2DBCDC%2DBDF571290E5C%7D" xr:uid="{69956140-D9EF-42C0-B9BD-1A0B93F83F4D}"/>
    <hyperlink ref="U387" r:id="rId222" display="https://upecnumerique.sharepoint.com/sites/DAF-PRB/documents_contractuels/Forms/AllItems.aspx?RootFolder=/sites%2FDAF%2DPRB%2Fdocuments%5Fcontractuels%2F1%2EMarch%C3%A9s%20ouverts%20%C3%A0%20TOUS%2F4%2EFonctionnement%20Courant%2F2020PFOBJPUBLI&amp;View=%7B6F884D63%2DDCF1%2D49B2%2DBCDC%2DBDF571290E5C%7D" xr:uid="{606CA13A-177D-4530-92E0-0E87EFFB656F}"/>
    <hyperlink ref="U388" r:id="rId223" display="https://upecnumerique.sharepoint.com/sites/DAF-PRB/documents_contractuels/Forms/AllItems.aspx?RootFolder=/sites%2FDAF%2DPRB%2Fdocuments%5Fcontractuels%2F1%2EMarch%C3%A9s%20ouverts%20%C3%A0%20TOUS%2F4%2EFonctionnement%20Courant%2F2020PFOBJPUBLI&amp;View=%7B6F884D63%2DDCF1%2D49B2%2DBCDC%2DBDF571290E5C%7D" xr:uid="{BAD88FDC-4008-4806-82F0-931A927F9D5E}"/>
    <hyperlink ref="U416" r:id="rId224" display="https://upecnumerique.sharepoint.com/sites/DAF-PRB/documents_contractuels/Forms/AllItems.aspx?RootFolder=/sites%2FDAF%2DPRB%2Fdocuments%5Fcontractuels%2F2%2EMarch%C3%A9s%20acc%C3%A8s%20LIMITE%2F2%2EPrestations%20d%27accompagnement%2DConseil%2F2024PFHACMQBAT&amp;View=%7B6F884D63%2DDCF1%2D49B2%2DBCDC%2DBDF571290E5C%7D" xr:uid="{D3601B9B-F02F-4B1C-92B0-4B8AACDC71C6}"/>
    <hyperlink ref="U422" r:id="rId225" display="https://upecnumerique.sharepoint.com/sites/DAF-PRB/documents_contractuels/Forms/AllItems.aspx?RootFolder=/sites%2FDAF%2DPRB%2Fdocuments%5Fcontractuels%2F1%2EMarch%C3%A9s%20ouverts%20%C3%A0%20TOUS%2F4%2EFonctionnement%20Courant%2F2018PFCOPIEURS&amp;View=%7B6F884D63%2DDCF1%2D49B2%2DBCDC%2DBDF571290E5C%7D" xr:uid="{45614CC3-BD14-4239-8FA3-DABE6F3547C6}"/>
    <hyperlink ref="U429" r:id="rId226" display="https://upecnumerique.sharepoint.com/sites/DAF-PRB/documents_contractuels/Forms/AllItems.aspx?RootFolder=/sites%2FDAF%2DPRB%2Fdocuments%5Fcontractuels%2F1%2EMarch%C3%A9s%20ouverts%20%C3%A0%20TOUS%2F3%2ETraiteur%2DAlimentaire%2F2020PATRAITEUR&amp;View=%7B6F884D63%2DDCF1%2D49B2%2DBCDC%2DBDF571290E5C%7D" xr:uid="{AD2E2EFA-DD90-4B61-9719-2A0BA6250A90}"/>
    <hyperlink ref="U430" r:id="rId227" display="https://upecnumerique.sharepoint.com/sites/DAF-PRB/documents_contractuels/Forms/AllItems.aspx?RootFolder=/sites%2FDAF%2DPRB%2Fdocuments%5Fcontractuels%2F1%2EMarch%C3%A9s%20ouverts%20%C3%A0%20TOUS%2F3%2ETraiteur%2DAlimentaire%2F2020PATRAITEUR&amp;View=%7B6F884D63%2DDCF1%2D49B2%2DBCDC%2DBDF571290E5C%7D" xr:uid="{4BBA6026-363E-4D42-B087-24DDC69ABDA3}"/>
    <hyperlink ref="U431" r:id="rId228" display="https://upecnumerique.sharepoint.com/sites/DAF-PRB/documents_contractuels/Forms/AllItems.aspx?RootFolder=/sites%2FDAF%2DPRB%2Fdocuments%5Fcontractuels%2F1%2EMarch%C3%A9s%20ouverts%20%C3%A0%20TOUS%2F3%2ETraiteur%2DAlimentaire%2F2020PATRAITEUR&amp;View=%7B6F884D63%2DDCF1%2D49B2%2DBCDC%2DBDF571290E5C%7D" xr:uid="{2B47C0C4-9CE2-4EF6-8354-AF45D42094D1}"/>
    <hyperlink ref="U432" r:id="rId229" display="https://upecnumerique.sharepoint.com/sites/DAF-PRB/documents_contractuels/Forms/AllItems.aspx?RootFolder=/sites%2FDAF%2DPRB%2Fdocuments%5Fcontractuels%2F1%2EMarch%C3%A9s%20ouverts%20%C3%A0%20TOUS%2F3%2ETraiteur%2DAlimentaire%2F2020PATRAITEUR&amp;View=%7B6F884D63%2DDCF1%2D49B2%2DBCDC%2DBDF571290E5C%7D" xr:uid="{B1B51023-A2D1-42DF-9ACB-4C3887A60A8F}"/>
    <hyperlink ref="U433" r:id="rId230" display="https://upecnumerique.sharepoint.com/sites/DAF-PRB/documents_contractuels/Forms/AllItems.aspx?RootFolder=/sites%2FDAF%2DPRB%2Fdocuments%5Fcontractuels%2F1%2EMarch%C3%A9s%20ouverts%20%C3%A0%20TOUS%2F3%2ETraiteur%2DAlimentaire%2F2020PATRAITEUR&amp;View=%7B6F884D63%2DDCF1%2D49B2%2DBCDC%2DBDF571290E5C%7D" xr:uid="{0AFD604D-D646-4472-B940-E849C9D476A1}"/>
    <hyperlink ref="U434" r:id="rId231" display="https://upecnumerique.sharepoint.com/sites/DAF-PRB/documents_contractuels/Forms/AllItems.aspx?RootFolder=/sites%2FDAF%2DPRB%2Fdocuments%5Fcontractuels%2F1%2EMarch%C3%A9s%20ouverts%20%C3%A0%20TOUS%2F3%2ETraiteur%2DAlimentaire%2F2020PATRAITEUR&amp;View=%7B6F884D63%2DDCF1%2D49B2%2DBCDC%2DBDF571290E5C%7D" xr:uid="{B8BFC127-5797-445D-B42B-D9F15DC4B2A0}"/>
    <hyperlink ref="U435" r:id="rId232" display="https://upecnumerique.sharepoint.com/sites/DAF-PRB/documents_contractuels/Forms/AllItems.aspx?RootFolder=/sites%2FDAF%2DPRB%2Fdocuments%5Fcontractuels%2F1%2EMarch%C3%A9s%20ouverts%20%C3%A0%20TOUS%2F3%2ETraiteur%2DAlimentaire%2F2020PATRAITEUR&amp;View=%7B6F884D63%2DDCF1%2D49B2%2DBCDC%2DBDF571290E5C%7D" xr:uid="{CCC68872-6FE4-443C-AF66-E2F4C9568E7C}"/>
    <hyperlink ref="U436" r:id="rId233" display="https://upecnumerique.sharepoint.com/sites/DAF-PRB/documents_contractuels/Forms/AllItems.aspx?RootFolder=/sites%2FDAF%2DPRB%2Fdocuments%5Fcontractuels%2F1%2EMarch%C3%A9s%20ouverts%20%C3%A0%20TOUS%2F3%2ETraiteur%2DAlimentaire%2F2020PATRAITEUR&amp;View=%7B6F884D63%2DDCF1%2D49B2%2DBCDC%2DBDF571290E5C%7D" xr:uid="{CA691C50-B9E5-4321-B368-B573509C978C}"/>
    <hyperlink ref="U437" r:id="rId234" display="https://upecnumerique.sharepoint.com/sites/DAF-PRB/documents_contractuels/Forms/AllItems.aspx?RootFolder=/sites%2FDAF%2DPRB%2Fdocuments%5Fcontractuels%2F1%2EMarch%C3%A9s%20ouverts%20%C3%A0%20TOUS%2F3%2ETraiteur%2DAlimentaire%2F2020PATRAITEUR&amp;View=%7B6F884D63%2DDCF1%2D49B2%2DBCDC%2DBDF571290E5C%7D" xr:uid="{274B93C9-93C5-49AD-A37A-3AD74A11F536}"/>
    <hyperlink ref="U438" r:id="rId235" display="https://upecnumerique.sharepoint.com/sites/DAF-PRB/documents_contractuels/Forms/AllItems.aspx?RootFolder=/sites%2FDAF%2DPRB%2Fdocuments%5Fcontractuels%2F1%2EMarch%C3%A9s%20ouverts%20%C3%A0%20TOUS%2F3%2ETraiteur%2DAlimentaire%2F2020PATRAITEUR&amp;View=%7B6F884D63%2DDCF1%2D49B2%2DBCDC%2DBDF571290E5C%7D" xr:uid="{30BC2B47-74D7-43E4-B610-E5A2A23F77FA}"/>
    <hyperlink ref="U512" r:id="rId236"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5B759361-D532-4D65-B597-4C99909018EA}"/>
    <hyperlink ref="U15" r:id="rId237" display="https://upecnumerique.sharepoint.com/sites/DAF-PRB/documents_contractuels/Forms/AllItems.aspx?RootFolder=/sites%2FDAF%2DPRB%2Fdocuments%5Fcontractuels%2F1%2EMarch%C3%A9s%20ouverts%20%C3%A0%20TOUS%2F7%2ETravaux%2DMaitrise%20d%27%C5%93uvre%2D%20Coordination%2F2022PFFOURQUIN&amp;View=%7B6F884D63%2DDCF1%2D49B2%2DBCDC%2DBDF571290E5C%7D" xr:uid="{26D386D1-6496-4B4B-B0FF-CFAF21FE0BF8}"/>
    <hyperlink ref="U16" r:id="rId238" display="https://upecnumerique.sharepoint.com/sites/DAF-PRB/documents_contractuels/Forms/AllItems.aspx?RootFolder=/sites%2FDAF%2DPRB%2Fdocuments%5Fcontractuels%2F2%2EMarch%C3%A9s%20acc%C3%A8s%20LIMITE%2F6%2EServices%20%2DMaintenance%2F2023PFMCEASCEN&amp;View=%7B6F884D63%2DDCF1%2D49B2%2DBCDC%2DBDF571290E5C%7D" xr:uid="{2DE289CC-E86C-44BC-81C2-A61E098D2D7E}"/>
    <hyperlink ref="U17" r:id="rId239" display="https://upecnumerique.sharepoint.com/sites/DAF-PRB/documents_contractuels/Forms/AllItems.aspx?RootFolder=/sites%2FDAF%2DPRB%2Fdocuments%5Fcontractuels%2F2%2EMarch%C3%A9s%20acc%C3%A8s%20LIMITE%2F6%2EServices%20%2DMaintenance%2F2023PFSDECHETS&amp;View=%7B6F884D63%2DDCF1%2D49B2%2DBCDC%2DBDF571290E5C%7D" xr:uid="{2932AED0-8893-40B5-ABB1-9BB847A140AB}"/>
    <hyperlink ref="U18" r:id="rId240" display="https://upecnumerique.sharepoint.com/sites/DAF-PRB/documents_contractuels/Forms/AllItems.aspx?RootFolder=/sites%2FDAF%2DPRB%2Fdocuments%5Fcontractuels%2F2%2EMarch%C3%A9s%20acc%C3%A8s%20LIMITE%2F6%2EServices%20%2DMaintenance%2F2023PFSDECHETS&amp;View=%7B6F884D63%2DDCF1%2D49B2%2DBCDC%2DBDF571290E5C%7D" xr:uid="{729DC345-6B69-47F1-9A6E-3168F4E1C01A}"/>
    <hyperlink ref="U19" r:id="rId241" display="https://upecnumerique.sharepoint.com/sites/DAF-PRB/documents_contractuels/Forms/AllItems.aspx?RootFolder=/sites%2FDAF%2DPRB%2Fdocuments%5Fcontractuels%2F2%2EMarch%C3%A9s%20acc%C3%A8s%20LIMITE%2F6%2EServices%20%2DMaintenance%2F2023PFGARDUPEC&amp;View=%7B6F884D63%2DDCF1%2D49B2%2DBCDC%2DBDF571290E5C%7D" xr:uid="{6603B016-92DF-4E51-A2A8-4BFB5BB23824}"/>
    <hyperlink ref="U20" r:id="rId242" display="https://upecnumerique.sharepoint.com/sites/DAF-PRB/documents_contractuels/Forms/AllItems.aspx?RootFolder=/sites%2FDAF%2DPRB%2Fdocuments%5Fcontractuels%2F2%2EMarch%C3%A9s%20acc%C3%A8s%20LIMITE%2F6%2EServices%20%2DMaintenance%2F2023PFNTCAMPUS&amp;View=%7B6F884D63%2DDCF1%2D49B2%2DBCDC%2DBDF571290E5C%7D" xr:uid="{9BEA7A54-258B-46FC-9A8B-D27FD327EC28}"/>
    <hyperlink ref="U21" r:id="rId243" display="https://upecnumerique.sharepoint.com/sites/DAF-PRB/documents_contractuels/Forms/AllItems.aspx?RootFolder=/sites%2FDAF%2DPRB%2Fdocuments%5Fcontractuels%2F2%2EMarch%C3%A9s%20acc%C3%A8s%20LIMITE%2F6%2EServices%20%2DMaintenance%2F2023PFNTCAMPUS&amp;View=%7B6F884D63%2DDCF1%2D49B2%2DBCDC%2DBDF571290E5C%7D" xr:uid="{97A6BB1E-2363-4928-BB80-528243C90B24}"/>
    <hyperlink ref="U22" r:id="rId244" display="https://upecnumerique.sharepoint.com/sites/DAF-PRB/documents_contractuels/Forms/AllItems.aspx?RootFolder=/sites%2FDAF%2DPRB%2Fdocuments%5Fcontractuels%2F2%2EMarch%C3%A9s%20acc%C3%A8s%20LIMITE%2F6%2EServices%20%2DMaintenance%2F2023PFNTCAMPUS&amp;View=%7B6F884D63%2DDCF1%2D49B2%2DBCDC%2DBDF571290E5C%7D" xr:uid="{C5FF45EF-C5E8-405B-B3B4-AD1D17F27EF6}"/>
    <hyperlink ref="U23" r:id="rId245" display="https://upecnumerique.sharepoint.com/sites/DAF-PRB/documents_contractuels/Forms/AllItems.aspx?RootFolder=/sites%2FDAF%2DPRB%2Fdocuments%5Fcontractuels%2F2%2EMarch%C3%A9s%20acc%C3%A8s%20LIMITE%2F6%2EServices%20%2DMaintenance%2F2023PFNTCAMPUS&amp;View=%7B6F884D63%2DDCF1%2D49B2%2DBCDC%2DBDF571290E5C%7D" xr:uid="{34496377-A194-4FD9-9451-F414CBD9CCD0}"/>
    <hyperlink ref="U24" r:id="rId246"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82897D3E-65B4-4C87-B17A-10AEDA6A7756}"/>
    <hyperlink ref="U25" r:id="rId247"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1B2CA0B1-D071-45B2-A68C-AFBF9041456B}"/>
    <hyperlink ref="U26" r:id="rId248"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31784A07-B395-4297-91C9-2BB8F0A0D672}"/>
    <hyperlink ref="U27" r:id="rId249" display="https://upecnumerique.sharepoint.com/sites/DAF-PRB/documents_contractuels/Forms/AllItems.aspx?RootFolder=/sites%2FDAF%2DPRB%2Fdocuments%5Fcontractuels%2F1%2EMarch%C3%A9s%20ouverts%20%C3%A0%20TOUS%2F6%2EServices%2DMaintenance%2F2026PFMCECHAUF&amp;View=%7B6F884D63%2DDCF1%2D49B2%2DBCDC%2DBDF571290E5C%7D" xr:uid="{EEE355A6-ABAB-420A-936E-384B1107A498}"/>
    <hyperlink ref="U28" r:id="rId250" display="https://upecnumerique.sharepoint.com/sites/DAF-PRB/documents_contractuels/Forms/AllItems.aspx?RootFolder=/sites%2FDAF%2DPRB%2Fdocuments%5Fcontractuels%2F1%2EMarch%C3%A9s%20ouverts%20%C3%A0%20TOUS%2F6%2EServices%2DMaintenance%2F2026PFMCECHAUF&amp;View=%7B6F884D63%2DDCF1%2D49B2%2DBCDC%2DBDF571290E5C%7D" xr:uid="{4A4855CB-E00D-46FC-8285-46F1C1E07D63}"/>
    <hyperlink ref="U29" r:id="rId251" display="https://upecnumerique.sharepoint.com/sites/DAF-PRB/documents_contractuels/Forms/AllItems.aspx?RootFolder=/sites%2FDAF%2DPRB%2Fdocuments%5Fcontractuels%2F1%2EMarch%C3%A9s%20ouverts%20%C3%A0%20TOUS%2F6%2EServices%2DMaintenance%2F2026PFMCECHAUF&amp;View=%7B6F884D63%2DDCF1%2D49B2%2DBCDC%2DBDF571290E5C%7D" xr:uid="{48ABF073-859B-4096-AF47-EB7B8BB10EE4}"/>
    <hyperlink ref="U30" r:id="rId252" display="https://upecnumerique.sharepoint.com/sites/DAF-PRB/documents_contractuels/Forms/AllItems.aspx?RootFolder=/sites%2FDAF%2DPRB%2Fdocuments%5Fcontractuels%2F1%2EMarch%C3%A9s%20ouverts%20%C3%A0%20TOUS%2F6%2EServices%2DMaintenance%2F2026PFMCECHAUF&amp;View=%7B6F884D63%2DDCF1%2D49B2%2DBCDC%2DBDF571290E5C%7D" xr:uid="{A3223A16-D404-4745-A34A-5594D4AD1E17}"/>
    <hyperlink ref="U31" r:id="rId253" display="https://upecnumerique.sharepoint.com/sites/DAF-PRB/documents_contractuels/Forms/AllItems.aspx?RootFolder=/sites%2FDAF%2DPRB%2Fdocuments%5Fcontractuels%2F1%2EMarch%C3%A9s%20ouverts%20%C3%A0%20TOUS%2F6%2EServices%2DMaintenance%2F2026PFMCECHAUF&amp;View=%7B6F884D63%2DDCF1%2D49B2%2DBCDC%2DBDF571290E5C%7D" xr:uid="{7B2195B4-5F58-4CCA-83A2-B76DFE63914D}"/>
    <hyperlink ref="U32" r:id="rId254" display="https://upecnumerique.sharepoint.com/sites/DAF-PRB/documents_contractuels/Forms/AllItems.aspx?RootFolder=/sites%2FDAF%2DPRB%2Fdocuments%5Fcontractuels%2F1%2EMarch%C3%A9s%20ouverts%20%C3%A0%20TOUS%2F6%2EServices%2DMaintenance%2F2026PFMCECHAUF&amp;View=%7B6F884D63%2DDCF1%2D49B2%2DBCDC%2DBDF571290E5C%7D" xr:uid="{D194491C-5ACB-4693-B835-A3465A521BD5}"/>
    <hyperlink ref="U39" r:id="rId255" display="https://upecnumerique.sharepoint.com/sites/DAF-PRB/documents_contractuels/Forms/AllItems.aspx?RootFolder=/sites%2FDAF%2DPRB%2Fdocuments%5Fcontractuels%2F2%2EMarch%C3%A9s%20acc%C3%A8s%20LIMITE%2F4%2EFonctionnement%20courant%2F2024PFESPVERTS&amp;View=%7B6F884D63%2DDCF1%2D49B2%2DBCDC%2DBDF571290E5C%7D" xr:uid="{BBD8AC6A-AF77-4697-8E31-6B2E0EC0D0BD}"/>
    <hyperlink ref="U40" r:id="rId256" display="https://upecnumerique.sharepoint.com/sites/DAF-PRB/documents_contractuels/Forms/AllItems.aspx?RootFolder=/sites%2FDAF%2DPRB%2Fdocuments%5Fcontractuels%2F2%2EMarch%C3%A9s%20acc%C3%A8s%20LIMITE%2F4%2EFonctionnement%20courant%2F2024PFESPVERTS&amp;View=%7B6F884D63%2DDCF1%2D49B2%2DBCDC%2DBDF571290E5C%7D" xr:uid="{A17E8ABD-2A06-4DAF-8AB0-F820F417EC21}"/>
    <hyperlink ref="U41" r:id="rId257" display="https://upecnumerique.sharepoint.com/sites/DAF-PRB/documents_contractuels/Forms/AllItems.aspx?RootFolder=/sites%2FDAF%2DPRB%2Fdocuments%5Fcontractuels%2F2%2EMarch%C3%A9s%20acc%C3%A8s%20LIMITE%2F4%2EFonctionnement%20courant%2F2024PFESPVERTS&amp;View=%7B6F884D63%2DDCF1%2D49B2%2DBCDC%2DBDF571290E5C%7D" xr:uid="{48280C55-1C89-42D1-9711-96E7A4EE3DC4}"/>
    <hyperlink ref="U48" r:id="rId258" display="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 xr:uid="{42C3B037-B633-4B73-BC0E-6AEBC89940E7}"/>
    <hyperlink ref="U49" r:id="rId259" display="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 xr:uid="{29C3F30A-00BD-465E-8B32-711F368C61D7}"/>
    <hyperlink ref="U81" r:id="rId260" display="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 xr:uid="{F4235291-BCC0-488F-8967-E92FD2391F12}"/>
    <hyperlink ref="U169" r:id="rId261" display="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xr:uid="{2259C58B-6CF8-4EEE-AAF9-0385FCF20C73}"/>
    <hyperlink ref="U170" r:id="rId262" display="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xr:uid="{D769B8F5-00C5-4C30-90E3-79B4A580ACEC}"/>
    <hyperlink ref="U171" r:id="rId263" display="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xr:uid="{F0F7B7FC-E281-439C-9F02-CF5A0D8E6E3C}"/>
    <hyperlink ref="U172" r:id="rId264" display="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 xr:uid="{611E59E5-876C-4477-8B8A-4FA8BDE31D2A}"/>
    <hyperlink ref="U173" r:id="rId265" display="https://upecnumerique.sharepoint.com/sites/DAF-PRB/documents_contractuels/Forms/AllItems.aspx?RootFolder=/sites%2FDAF%2DPRB%2Fdocuments%5Fcontractuels%2F2%2EMarch%C3%A9s%20acc%C3%A8s%20LIMITE%2F6%2EServices%20%2DMaintenance%2F2023PFNTCAMPUS&amp;View=%7B6F884D63%2DDCF1%2D49B2%2DBCDC%2DBDF571290E5C%7D" xr:uid="{3D1D6B9C-B4F9-46C9-B812-5918E86AFD42}"/>
    <hyperlink ref="U178" r:id="rId266" display="https://upecnumerique.sharepoint.com/sites/DAF-PRB/documents_contractuels/Forms/AllItems.aspx?RootFolder=/sites%2FDAF%2DPRB%2Fdocuments%5Fcontractuels%2F2%2EMarch%C3%A9s%20acc%C3%A8s%20LIMITE%2F4%2EFonctionnement%20courant%2F2024PFESPVERTS&amp;View=%7B6F884D63%2DDCF1%2D49B2%2DBCDC%2DBDF571290E5C%7D" xr:uid="{D071E21B-2BF9-4244-8731-EB8D01B88453}"/>
    <hyperlink ref="U189" r:id="rId267" display="https://upecnumerique.sharepoint.com/sites/DAF-PRB/documents_contractuels/Forms/AllItems.aspx?RootFolder=/sites%2FDAF%2DPRB%2Fdocuments%5Fcontractuels%2F2%2EMarch%C3%A9s%20acc%C3%A8s%20LIMITE%2F6%2EServices%20%2DMaintenance%2F2024PFMCECPRCH%2F2024PFMCECPRCH&amp;View=%7B6F884D63%2DDCF1%2D49B2%2DBCDC%2DBDF571290E5C%7D" xr:uid="{0EF4EC8F-FBDD-45D5-9C73-C09E1A30FCF2}"/>
    <hyperlink ref="U215" r:id="rId268" display="https://upecnumerique.sharepoint.com/sites/DAF-PRB/documents_contractuels/Forms/AllItems.aspx?RootFolder=/sites%2FDAF%2DPRB%2Fdocuments%5Fcontractuels%2F2%2EMarch%C3%A9s%20acc%C3%A8s%20LIMITE%2F6%2EServices%20%2DMaintenance%2F2025PFMCESYSSI&amp;View=%7B6F884D63%2DDCF1%2D49B2%2DBCDC%2DBDF571290E5C%7D" xr:uid="{7EC4FB99-6AD5-40B4-9FC8-6763573B96EC}"/>
    <hyperlink ref="U216" r:id="rId269" display="https://upecnumerique.sharepoint.com/sites/DAF-PRB/documents_contractuels/Forms/AllItems.aspx?RootFolder=/sites%2FDAF%2DPRB%2Fdocuments%5Fcontractuels%2F2%2EMarch%C3%A9s%20acc%C3%A8s%20LIMITE%2F6%2EServices%20%2DMaintenance%2F2025PFMCESYSSI&amp;View=%7B6F884D63%2DDCF1%2D49B2%2DBCDC%2DBDF571290E5C%7D" xr:uid="{2D4476C6-A47A-4147-9E06-19FED732B323}"/>
    <hyperlink ref="U262" r:id="rId270" display="https://upecnumerique.sharepoint.com/sites/DAF-PRB/documents_contractuels/Forms/AllItems.aspx?RootFolder=/sites%2FDAF%2DPRB%2Fdocuments%5Fcontractuels%2F2%2EMarch%C3%A9s%20acc%C3%A8s%20LIMITE%2F5%2EInformatiques%2Dbureatiques%2F2023PFAUTOCOMM&amp;View=%7B6F884D63%2DDCF1%2D49B2%2DBCDC%2DBDF571290E5C%7D" xr:uid="{BEB0784F-05A1-495C-9EE8-0F8F468EE4CD}"/>
    <hyperlink ref="U265" r:id="rId271" display="https://upecnumerique.sharepoint.com/sites/DAF-PRB/documents_contractuels/Forms/AllItems.aspx?RootFolder=/sites%2FDAF%2DPRB%2Fdocuments%5Fcontractuels%2F2%2EMarch%C3%A9s%20acc%C3%A8s%20LIMITE%2F5%2EInformatiques%2Dbureatiques%2F2024PFPRESINFO&amp;View=%7B6F884D63%2DDCF1%2D49B2%2DBCDC%2DBDF571290E5C%7D" xr:uid="{E28B6F04-D3E7-4A70-BB76-D13748A56141}"/>
    <hyperlink ref="U266" r:id="rId272" display="https://upecnumerique.sharepoint.com/sites/DAF-PRB/documents_contractuels/Forms/AllItems.aspx?RootFolder=/sites%2FDAF%2DPRB%2Fdocuments%5Fcontractuels%2F2%2EMarch%C3%A9s%20acc%C3%A8s%20LIMITE%2F5%2EInformatiques%2Dbureatiques%2F2024PFPRESINFO&amp;View=%7B6F884D63%2DDCF1%2D49B2%2DBCDC%2DBDF571290E5C%7D" xr:uid="{F0A0612B-AF95-4209-9A12-AB0824F4BECD}"/>
    <hyperlink ref="U269" r:id="rId273" display="https://upecnumerique.sharepoint.com/sites/DAF-PRB/documents_contractuels/Forms/AllItems.aspx?RootFolder=/sites%2FDAF%2DPRB%2Fdocuments%5Fcontractuels%2F2%2EMarch%C3%A9s%20acc%C3%A8s%20LIMITE%2F5%2EInformatiques%2Dbureatiques%2F2024PFPRESINFO&amp;View=%7B6F884D63%2DDCF1%2D49B2%2DBCDC%2DBDF571290E5C%7D" xr:uid="{C5AB49EE-909F-487D-B425-FC6D955BC106}"/>
    <hyperlink ref="U270" r:id="rId274" display="https://upecnumerique.sharepoint.com/sites/DAF-PRB/documents_contractuels/Forms/AllItems.aspx?RootFolder=/sites%2FDAF%2DPRB%2Fdocuments%5Fcontractuels%2F2%2EMarch%C3%A9s%20acc%C3%A8s%20LIMITE%2F5%2EInformatiques%2Dbureatiques%2F2024PFPRESINFO&amp;View=%7B6F884D63%2DDCF1%2D49B2%2DBCDC%2DBDF571290E5C%7D" xr:uid="{C347A733-FC27-471B-9689-6CC974A20C38}"/>
    <hyperlink ref="U272" r:id="rId275" display="https://upecnumerique.sharepoint.com/sites/DAF-PRB/documents_contractuels/Forms/AllItems.aspx?RootFolder=/sites%2FDAF%2DPRB%2Fdocuments%5Fcontractuels%2F2%2EMarch%C3%A9s%20acc%C3%A8s%20LIMITE%2F5%2EInformatiques%2Dbureatiques%2F2024PFPRESINFO&amp;View=%7B6F884D63%2DDCF1%2D49B2%2DBCDC%2DBDF571290E5C%7D" xr:uid="{4AA8145C-1464-4E5E-94F3-8BA41E0C60C1}"/>
    <hyperlink ref="U273" r:id="rId276" display="https://upecnumerique.sharepoint.com/sites/DAF-PRB/documents_contractuels/Forms/AllItems.aspx?RootFolder=/sites%2FDAF%2DPRB%2Fdocuments%5Fcontractuels%2F2%2EMarch%C3%A9s%20acc%C3%A8s%20LIMITE%2F5%2EInformatiques%2Dbureatiques%2F2024PFPRESINFO&amp;View=%7B6F884D63%2DDCF1%2D49B2%2DBCDC%2DBDF571290E5C%7D" xr:uid="{80151848-62C4-4340-8CA7-8D9B1F1AD4D0}"/>
    <hyperlink ref="U274" r:id="rId277" display="https://upecnumerique.sharepoint.com/sites/DAF-PRB/documents_contractuels/Forms/AllItems.aspx?RootFolder=/sites%2FDAF%2DPRB%2Fdocuments%5Fcontractuels%2F2%2EMarch%C3%A9s%20acc%C3%A8s%20LIMITE%2F5%2EInformatiques%2Dbureatiques%2F2024PFPRESINFO&amp;View=%7B6F884D63%2DDCF1%2D49B2%2DBCDC%2DBDF571290E5C%7D" xr:uid="{269C8393-8A53-420F-8296-747E42698DF6}"/>
    <hyperlink ref="U275" r:id="rId278" display="https://upecnumerique.sharepoint.com/sites/DAF-PRB/documents_contractuels/Forms/AllItems.aspx?RootFolder=/sites%2FDAF%2DPRB%2Fdocuments%5Fcontractuels%2F2%2EMarch%C3%A9s%20acc%C3%A8s%20LIMITE%2F5%2EInformatiques%2Dbureatiques%2F2024PFPRESINFO&amp;View=%7B6F884D63%2DDCF1%2D49B2%2DBCDC%2DBDF571290E5C%7D" xr:uid="{195C9202-9512-42AC-867D-95C08D1A6A33}"/>
    <hyperlink ref="U281" r:id="rId279" display="https://upecnumerique.sharepoint.com/sites/DAF-PRB/documents_contractuels/Forms/AllItems.aspx?RootFolder=/sites%2FDAF%2DPRB%2Fdocuments%5Fcontractuels%2F2%2EMarch%C3%A9s%20acc%C3%A8s%20LIMITE%2F10%2ECellule%20nationale%20logicielle%20%2DCNL%2F2025MSLOGMSOFT&amp;View=%7B6F884D63%2DDCF1%2D49B2%2DBCDC%2DBDF571290E5C%7D" xr:uid="{8D0E35F1-91BF-4744-B50A-0901B8BFE543}"/>
    <hyperlink ref="U282" r:id="rId280" display="https://upecnumerique.sharepoint.com/sites/DAF-PRB/documents_contractuels/Forms/AllItems.aspx?RootFolder=/sites%2FDAF%2DPRB%2Fdocuments%5Fcontractuels%2F2%2EMarch%C3%A9s%20acc%C3%A8s%20LIMITE%2F10%2ECellule%20nationale%20logicielle%20%2DCNL%2F2025MSLOGMSOFT&amp;View=%7B6F884D63%2DDCF1%2D49B2%2DBCDC%2DBDF571290E5C%7D" xr:uid="{C9CA5825-BFCC-4D61-B5FE-F00930507965}"/>
    <hyperlink ref="U283" r:id="rId281" display="https://upecnumerique.sharepoint.com/sites/DAF-PRB/documents_contractuels/Forms/AllItems.aspx?RootFolder=/sites%2FDAF%2DPRB%2Fdocuments%5Fcontractuels%2F2%2EMarch%C3%A9s%20acc%C3%A8s%20LIMITE%2F10%2ECellule%20nationale%20logicielle%20%2DCNL%2F2025MSLOGREDHA&amp;View=%7B6F884D63%2DDCF1%2D49B2%2DBCDC%2DBDF571290E5C%7D" xr:uid="{5B5D89C5-39DE-4D58-8D7D-39189860D143}"/>
    <hyperlink ref="U284" r:id="rId282" display="https://upecnumerique.sharepoint.com/sites/DAF-PRB/documents_contractuels/Forms/AllItems.aspx?RootFolder=/sites%2FDAF%2DPRB%2Fdocuments%5Fcontractuels%2F2%2EMarch%C3%A9s%20acc%C3%A8s%20LIMITE%2F6%2EServices%20%2DMaintenance%2F2024PAVIDEOSAN&amp;View=%7B6F884D63%2DDCF1%2D49B2%2DBCDC%2DBDF571290E5C%7D" xr:uid="{54D6844C-DCE6-4C50-B901-8D7BD2D85923}"/>
    <hyperlink ref="U315" r:id="rId283" display="https://upecnumerique.sharepoint.com/sites/DAF-PRB/documents_contractuels/Forms/AllItems.aspx?RootFolder=/sites%2FDAF%2DPRB%2Fdocuments%5Fcontractuels%2F2%2EMarch%C3%A9s%20acc%C3%A8s%20LIMITE%2F5%2EInformatiques%2Dbureatiques%2F2024PFPRESINFO&amp;View=%7B6F884D63%2DDCF1%2D49B2%2DBCDC%2DBDF571290E5C%7D" xr:uid="{74A34921-3479-47FA-BAEE-813689D011FC}"/>
    <hyperlink ref="U345" r:id="rId284" display="https://upecnumerique.sharepoint.com/sites/DAF-PRB/documents_contractuels/Forms/AllItems.aspx?RootFolder=/sites%2FDAF%2DPRB%2Fdocuments%5Fcontractuels%2F2%2EMarch%C3%A9s%20acc%C3%A8s%20LIMITE%2F5%2EInformatiques%2Dbureatiques%2F2020PNMCEBADGE&amp;View=%7B6F884D63%2DDCF1%2D49B2%2DBCDC%2DBDF571290E5C%7D" xr:uid="{6C649611-BC55-4662-BF29-B456E14E1AFF}"/>
    <hyperlink ref="U354" r:id="rId285" display="https://upecnumerique.sharepoint.com/sites/DAF-PRB/documents_contractuels/Forms/AllItems.aspx?RootFolder=/sites%2FDAF%2DPRB%2Fdocuments%5Fcontractuels%2F2%2EMarch%C3%A9s%20acc%C3%A8s%20LIMITE%2F6%2EServices%20%2DMaintenance%2F2024PNPRAMMICS&amp;View=%7B6F884D63%2DDCF1%2D49B2%2DBCDC%2DBDF571290E5C%7D" xr:uid="{846FFBD8-D996-43FF-B8DB-2B66B1301898}"/>
    <hyperlink ref="U389" r:id="rId286" display="https://upecnumerique.sharepoint.com/sites/DAF-PRB/documents_contractuels/Forms/AllItems.aspx?RootFolder=/sites%2FDAF%2DPRB%2Fdocuments%5Fcontractuels%2F1%2EMarch%C3%A9s%20ouverts%20%C3%A0%20TOUS%2F2%2EOuvrages%2Dabonnements%2F2024MSABONMENT&amp;View=%7B6F884D63%2DDCF1%2D49B2%2DBCDC%2DBDF571290E5C%7D" xr:uid="{7C07B09C-58D7-4FC5-B916-E9B287E2347C}"/>
    <hyperlink ref="U392" r:id="rId287" display="https://upecnumerique.sharepoint.com/sites/DAF-PRB/documents_contractuels/Forms/AllItems.aspx?RootFolder=/sites%2FDAF%2DPRB%2Fdocuments%5Fcontractuels%2F1%2EMarch%C3%A9s%20ouverts%20%C3%A0%20TOUS%2F2%2EOuvrages%2Dabonnements%2F2024MSABONMENT&amp;View=%7B6F884D63%2DDCF1%2D49B2%2DBCDC%2DBDF571290E5C%7D" xr:uid="{B1E6443E-67ED-44FF-8EC9-CA5B035C39B5}"/>
    <hyperlink ref="U393" r:id="rId288" display="https://upecnumerique.sharepoint.com/sites/DAF-PRB/documents_contractuels/Forms/AllItems.aspx?RootFolder=/sites%2FDAF%2DPRB%2Fdocuments%5Fcontractuels%2F1%2EMarch%C3%A9s%20ouverts%20%C3%A0%20TOUS%2F2%2EOuvrages%2Dabonnements%2F2023PFOUVRAGES&amp;View=%7B6F884D63%2DDCF1%2D49B2%2DBCDC%2DBDF571290E5C%7D" xr:uid="{BF4B65F7-D535-4130-9629-06AD38CD00E0}"/>
    <hyperlink ref="U394" r:id="rId289" display="https://upecnumerique.sharepoint.com/sites/DAF-PRB/documents_contractuels/Forms/AllItems.aspx?RootFolder=/sites%2FDAF%2DPRB%2Fdocuments%5Fcontractuels%2F1%2EMarch%C3%A9s%20ouverts%20%C3%A0%20TOUS%2F2%2EOuvrages%2Dabonnements%2F2023PFOUVRAGES&amp;View=%7B6F884D63%2DDCF1%2D49B2%2DBCDC%2DBDF571290E5C%7D" xr:uid="{3047393B-CA50-4B18-9FA4-6EA46AD65222}"/>
    <hyperlink ref="U395" r:id="rId290" display="https://upecnumerique.sharepoint.com/sites/DAF-PRB/documents_contractuels/Forms/AllItems.aspx?RootFolder=/sites%2FDAF%2DPRB%2Fdocuments%5Fcontractuels%2F1%2EMarch%C3%A9s%20ouverts%20%C3%A0%20TOUS%2F2%2EOuvrages%2Dabonnements%2F2023PFOUVRAGES&amp;View=%7B6F884D63%2DDCF1%2D49B2%2DBCDC%2DBDF571290E5C%7D" xr:uid="{4854A9B1-641F-4C05-AC48-08DAABA6D24F}"/>
    <hyperlink ref="U396" r:id="rId291" display="https://upecnumerique.sharepoint.com/sites/DAF-PRB/documents_contractuels/Forms/AllItems.aspx?RootFolder=/sites%2FDAF%2DPRB%2Fdocuments%5Fcontractuels%2F1%2EMarch%C3%A9s%20ouverts%20%C3%A0%20TOUS%2F2%2EOuvrages%2Dabonnements%2F2023PFOUVRAGES&amp;View=%7B6F884D63%2DDCF1%2D49B2%2DBCDC%2DBDF571290E5C%7D" xr:uid="{2B5E3740-79E0-4AE7-9791-6CD848212566}"/>
    <hyperlink ref="U397" r:id="rId292" display="https://upecnumerique.sharepoint.com/sites/DAF-PRB/documents_contractuels/Forms/AllItems.aspx?RootFolder=/sites%2FDAF%2DPRB%2Fdocuments%5Fcontractuels%2F1%2EMarch%C3%A9s%20ouverts%20%C3%A0%20TOUS%2F2%2EOuvrages%2Dabonnements%2F2023PFOUVRAGES&amp;View=%7B6F884D63%2DDCF1%2D49B2%2DBCDC%2DBDF571290E5C%7D" xr:uid="{64F3936C-4889-4EEA-841F-DE1CD42EA35C}"/>
    <hyperlink ref="U398" r:id="rId293" display="https://upecnumerique.sharepoint.com/sites/DAF-PRB/documents_contractuels/Forms/AllItems.aspx?RootFolder=/sites%2FDAF%2DPRB%2Fdocuments%5Fcontractuels%2F1%2EMarch%C3%A9s%20ouverts%20%C3%A0%20TOUS%2F2%2EOuvrages%2Dabonnements%2F2023PFOUVRAGES&amp;View=%7B6F884D63%2DDCF1%2D49B2%2DBCDC%2DBDF571290E5C%7D" xr:uid="{1554670E-8794-4A9B-96B6-D749E0CA2139}"/>
    <hyperlink ref="U399" r:id="rId294" display="https://upecnumerique.sharepoint.com/sites/DAF-PRB/documents_contractuels/Forms/AllItems.aspx?RootFolder=/sites%2FDAF%2DPRB%2Fdocuments%5Fcontractuels%2F1%2EMarch%C3%A9s%20ouverts%20%C3%A0%20TOUS%2F2%2EOuvrages%2Dabonnements%2F2023PFOUVRAGES&amp;View=%7B6F884D63%2DDCF1%2D49B2%2DBCDC%2DBDF571290E5C%7D" xr:uid="{BAAB330A-8D71-431F-A730-00EBF2FD5153}"/>
    <hyperlink ref="U400" r:id="rId295" display="https://upecnumerique.sharepoint.com/sites/DAF-PRB/documents_contractuels/Forms/AllItems.aspx?RootFolder=/sites%2FDAF%2DPRB%2Fdocuments%5Fcontractuels%2F1%2EMarch%C3%A9s%20ouverts%20%C3%A0%20TOUS%2F2%2EOuvrages%2Dabonnements%2F2023PFOUVRAGES&amp;View=%7B6F884D63%2DDCF1%2D49B2%2DBCDC%2DBDF571290E5C%7D" xr:uid="{D8B74F78-B8AC-4AF1-BB61-A84BE234E103}"/>
    <hyperlink ref="U401" r:id="rId296" display="https://upecnumerique.sharepoint.com/sites/DAF-PRB/documents_contractuels/Forms/AllItems.aspx?RootFolder=/sites%2FDAF%2DPRB%2Fdocuments%5Fcontractuels%2F1%2EMarch%C3%A9s%20ouverts%20%C3%A0%20TOUS%2F2%2EOuvrages%2Dabonnements%2F2023PFOUVRAGES&amp;View=%7B6F884D63%2DDCF1%2D49B2%2DBCDC%2DBDF571290E5C%7D" xr:uid="{B56C2848-ECB8-4408-AA96-ABBC6DE11A67}"/>
    <hyperlink ref="U423" r:id="rId297" display="https://upecnumerique.sharepoint.com/sites/DAF-PRB/documents_contractuels/Forms/AllItems.aspx?RootFolder=/sites%2FDAF%2DPRB%2Fdocuments%5Fcontractuels%2F1%2EMarch%C3%A9s%20ouverts%20%C3%A0%20TOUS%2F4%2EFonctionnement%20Courant%2F2025PFREPROETU&amp;View=%7B6F884D63%2DDCF1%2D49B2%2DBCDC%2DBDF571290E5C%7D" xr:uid="{BE43CCC7-61BB-486C-B934-099C725EF273}"/>
    <hyperlink ref="U454" r:id="rId298" display="https://upecnumerique.sharepoint.com/sites/DAF-PRB/documents_contractuels/Forms/AllItems.aspx?RootFolder=/sites%2FDAF%2DPRB%2Fdocuments%5Fcontractuels%2F1%2EMarch%C3%A9s%20ouverts%20%C3%A0%20TOUS%2F4%2EFonctionnement%20Courant%2F2025PFREPROETU&amp;View=%7B6F884D63%2DDCF1%2D49B2%2DBCDC%2DBDF571290E5C%7D" xr:uid="{135BE8A3-359E-499F-8940-234B814FD0CB}"/>
    <hyperlink ref="U508" r:id="rId299" display="https://upecnumerique.sharepoint.com/sites/DAF-PRB/documents_contractuels/Forms/AllItems.aspx?RootFolder=/sites%2FDAF%2DPRB%2Fdocuments%5Fcontractuels%2F2%2EMarch%C3%A9s%20acc%C3%A8s%20LIMITE%2F9%2EInstruments%20scientifiques%2F2023PNACHATDVS%2F02%2EDocs%20tech%20%26%20financiers%2F2023PNACHATDVS&amp;View=%7B6F884D63%2DDCF1%2D49B2%2DBCDC%2DBDF571290E5C%7D" xr:uid="{8DD4D2E5-4F49-4DD5-96E7-3646C4761288}"/>
    <hyperlink ref="U175" r:id="rId300" display="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xr:uid="{D5DAFC0B-AA85-40C3-8BE4-84014EAE7A9B}"/>
    <hyperlink ref="U176" r:id="rId301" display="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xr:uid="{836664D6-E493-4A1D-9429-AFE6A6E3C6A1}"/>
    <hyperlink ref="U177" r:id="rId302" display="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xr:uid="{494BFAD1-1E42-4794-8CF9-2560AEA4D166}"/>
    <hyperlink ref="U312" r:id="rId303" display="https://upecnumerique.sharepoint.com/sites/DAF-PRB/documents_contractuels/Forms/AllItems.aspx?RootFolder=/sites%2FDAF%2DPRB%2Fdocuments%5Fcontractuels%2F1%2EMarch%C3%A9s%20ouverts%20%C3%A0%20TOUS%2F1%2E%20Achats%20Mutualis%C3%A9s%2FCNL%2F2023CELULOGICI%2DADOBE&amp;View=%7B6F884D63%2DDCF1%2D49B2%2DBCDC%2DBDF571290E5C%7D" xr:uid="{8E279973-CEDF-4BAB-94F1-17BAB2175C1A}"/>
    <hyperlink ref="U320" r:id="rId304" display="https://upecnumerique.sharepoint.com/sites/DAF-PRB/documents_contractuels/Forms/AllItems.aspx?RootFolder=/sites%2FDAF%2DPRB%2Fdocuments%5Fcontractuels%2F1%2EMarch%C3%A9s%20ouverts%20%C3%A0%20TOUS%2F1%2E%20Achats%20Mutualis%C3%A9s%2FCNL%2F2023CELULOGICI%2DADOBE&amp;View=%7B6F884D63%2DDCF1%2D49B2%2DBCDC%2DBDF571290E5C%7D" xr:uid="{B237767E-7600-44D2-972A-AC26EA36D2BD}"/>
    <hyperlink ref="U321" r:id="rId305" display="https://upecnumerique.sharepoint.com/sites/DAF-PRB/documents_contractuels/Forms/AllItems.aspx?RootFolder=/sites%2FDAF%2DPRB%2Fdocuments%5Fcontractuels%2F1%2EMarch%C3%A9s%20ouverts%20%C3%A0%20TOUS%2F1%2E%20Achats%20Mutualis%C3%A9s%2FCNL%2F2023CELULOGICI%2DADOBE&amp;View=%7B6F884D63%2DDCF1%2D49B2%2DBCDC%2DBDF571290E5C%7D" xr:uid="{DB3FA129-199C-4493-8697-4B0EE5AFF982}"/>
    <hyperlink ref="U53" r:id="rId306" display="https://upecnumerique.sharepoint.com/sites/DAF-PRB/documents_contractuels/Forms/AllItems.aspx?RootFolder=/sites%2FDAF%2DPRB%2Fdocuments%5Fcontractuels%2F2%2EMarch%C3%A9s%20acc%C3%A8s%20LIMITE%2F1%2EAchats%20mutualis%C3%A9s%2FElectricit%C3%A9%202020%2D2023&amp;View=%7B6F884D63%2DDCF1%2D49B2%2DBCDC%2DBDF571290E5C%7D" xr:uid="{1A723B90-89DD-4E34-A5F3-8914EFD8A339}"/>
    <hyperlink ref="U111" r:id="rId307" display="https://upecnumerique.sharepoint.com/sites/DAF-PRB/documents_contractuels/Forms/AllItems.aspx?RootFolder=/sites%2FDAF%2DPRB%2Fdocuments%5Fcontractuels%2F2%2EMarch%C3%A9s%20acc%C3%A8s%20LIMITE%2F1%2EAchats%20mutualis%C3%A9s%2FElectricit%C3%A9%202020%2D2023&amp;View=%7B6F884D63%2DDCF1%2D49B2%2DBCDC%2DBDF571290E5C%7D" xr:uid="{04E363E2-0E9D-4A47-8615-6FCD9BD569B5}"/>
    <hyperlink ref="U122" r:id="rId308" display="https://upecnumerique.sharepoint.com/sites/DAF-PRB/documents_contractuels/Forms/AllItems.aspx?RootFolder=/sites%2FDAF%2DPRB%2Fdocuments%5Fcontractuels%2F2%2EMarch%C3%A9s%20acc%C3%A8s%20LIMITE%2F4%2EFonctionnement%20courant%2F2021MSUGAPGAZ6%2FGaz%2F2021MSUGAPGAZ6%2FSuivi%2FCommandes%2FINSPE&amp;View=%7B6F884D63%2DDCF1%2D49B2%2DBCDC%2DBDF571290E5C%7D" xr:uid="{AC36D8CF-9753-4042-A535-40D8F71D66D4}"/>
    <hyperlink ref="U161" r:id="rId309" display="https://upecnumerique.sharepoint.com/sites/DAF-PRB/documents_contractuels/Forms/AllItems.aspx?RootFolder=/sites%2FDAF%2DPRB%2Fdocuments%5Fcontractuels%2F2%2EMarch%C3%A9s%20acc%C3%A8s%20LIMITE%2F1%2EAchats%20mutualis%C3%A9s%2FElectricit%C3%A9%202020%2D2023&amp;View=%7B6F884D63%2DDCF1%2D49B2%2DBCDC%2DBDF571290E5C%7D" xr:uid="{A72C63CB-8304-4A7A-B5C3-2842E81501A8}"/>
    <hyperlink ref="U179" r:id="rId310" display="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xr:uid="{7FEB647E-8BA4-4434-AE8D-4D86BD4545D2}"/>
    <hyperlink ref="U180" r:id="rId311" display="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 xr:uid="{E19759F2-1EEA-451C-988C-1B73090E67D0}"/>
    <hyperlink ref="U181" r:id="rId312" display="https://upecnumerique.sharepoint.com/sites/DAF-PRB/documents_contractuels/Forms/AllItems.aspx?RootFolder=/sites%2FDAF%2DPRB%2Fdocuments%5Fcontractuels%2F1%2EMarch%C3%A9s%20ouverts%20%C3%A0%20TOUS%2F1%2E%20Achats%20Mutualis%C3%A9s%2FUGAP&amp;View=%7B6F884D63%2DDCF1%2D49B2%2DBCDC%2DBDF571290E5C%7D" xr:uid="{1E1FA0B0-DBFA-4440-A7C5-D60D644A6017}"/>
    <hyperlink ref="U222" r:id="rId313" display="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xr:uid="{7C31B53E-4C95-4A28-A54B-C9F866BE59D9}"/>
    <hyperlink ref="U223" r:id="rId314" display="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xr:uid="{7E30968F-A21F-4A53-BC29-7797623EAE8D}"/>
    <hyperlink ref="U224" r:id="rId315" display="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xr:uid="{06C600F9-01D5-4A3B-97DD-FD394D2329A0}"/>
    <hyperlink ref="U225" r:id="rId316" display="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xr:uid="{C8F974BA-9F85-4E4D-B865-166097F4D094}"/>
    <hyperlink ref="U226" r:id="rId317" display="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 xr:uid="{0A848959-0375-440D-B9CD-050880ABDFB4}"/>
    <hyperlink ref="U259" r:id="rId318" display="https://upecnumerique.sharepoint.com/sites/DAF-PRB/documents_contractuels/Forms/AllItems.aspx?RootFolder=/sites%2FDAF%2DPRB%2Fdocuments%5Fcontractuels%2F1%2EMarch%C3%A9s%20ouverts%20%C3%A0%20TOUS%2F1%2E%20Achats%20Mutualis%C3%A9s%2FCNL&amp;View=%7B6F884D63%2DDCF1%2D49B2%2DBCDC%2DBDF571290E5C%7D" xr:uid="{8F7E6F34-443B-4315-A822-9482DA2DE9DD}"/>
    <hyperlink ref="U263" r:id="rId319" display="https://upecnumerique.sharepoint.com/sites/DAF-PRB/documents_contractuels/Forms/AllItems.aspx?RootFolder=/sites%2FDAF%2DPRB%2Fdocuments%5Fcontractuels%2F1%2EMarch%C3%A9s%20ouverts%20%C3%A0%20TOUS%2F1%2E%20Achats%20Mutualis%C3%A9s%2FCNL%2F2023CELULOGICI%2DADOBE&amp;View=%7B6F884D63%2DDCF1%2D49B2%2DBCDC%2DBDF571290E5C%7D" xr:uid="{C7A56C50-81F3-4578-8C81-C8EA22CBF78C}"/>
    <hyperlink ref="U264" r:id="rId320" display="https://upecnumerique.sharepoint.com/sites/DAF-PRB/documents_contractuels/Forms/AllItems.aspx?RootFolder=/sites%2FDAF%2DPRB%2Fdocuments%5Fcontractuels%2F1%2EMarch%C3%A9s%20ouverts%20%C3%A0%20TOUS%2F1%2E%20Achats%20Mutualis%C3%A9s%2FCNL%2F2023CELULOGICI%2DOracle&amp;View=%7B6F884D63%2DDCF1%2D49B2%2DBCDC%2DBDF571290E5C%7D" xr:uid="{719AEF29-8BA4-4458-A2B1-80A42A596F13}"/>
    <hyperlink ref="U303" r:id="rId321" display="https://upecnumerique.sharepoint.com/sites/DAF-PRB/documents_contractuels/Forms/AllItems.aspx?RootFolder=/sites%2FDAF%2DPRB%2Fdocuments%5Fcontractuels%2F1%2EMarch%C3%A9s%20ouverts%20%C3%A0%20TOUS%2F1%2E%20Achats%20Mutualis%C3%A9s%2FUGAP&amp;View=%7B6F884D63%2DDCF1%2D49B2%2DBCDC%2DBDF571290E5C%7D" xr:uid="{A63EF839-F3D1-44F3-9444-863CD98A7C0F}"/>
    <hyperlink ref="U309" r:id="rId322" display="https://upecnumerique.sharepoint.com/sites/DAF-PRB/documents_contractuels/Forms/AllItems.aspx?RootFolder=/sites%2FDAF%2DPRB%2Fdocuments%5Fcontractuels%2F1%2EMarch%C3%A9s%20ouverts%20%C3%A0%20TOUS%2F1%2E%20Achats%20Mutualis%C3%A9s%2FCNL%2F2021MSLOGMSOFT%2DMicrosoft%20CRAYON&amp;View=%7B6F884D63%2DDCF1%2D49B2%2DBCDC%2DBDF571290E5C%7D" xr:uid="{F5FA3965-E71C-4ED0-A03A-0E7EC52B4C75}"/>
    <hyperlink ref="U310" r:id="rId323" display="https://upecnumerique.sharepoint.com/sites/DAF-PRB/documents_contractuels/Forms/AllItems.aspx?RootFolder=/sites%2FDAF%2DPRB%2Fdocuments%5Fcontractuels%2F1%2EMarch%C3%A9s%20ouverts%20%C3%A0%20TOUS%2F1%2E%20Achats%20Mutualis%C3%A9s%2FCNL&amp;View=%7B6F884D63%2DDCF1%2D49B2%2DBCDC%2DBDF571290E5C%7D" xr:uid="{964828BC-FCDB-453E-BCE7-EF354DC976F3}"/>
    <hyperlink ref="U324" r:id="rId324" display="https://upecnumerique.sharepoint.com/sites/DAF-PRB/documents_contractuels/Forms/AllItems.aspx?RootFolder=/sites%2FDAF%2DPRB%2Fdocuments%5Fcontractuels%2F1%2EMarch%C3%A9s%20ouverts%20%C3%A0%20TOUS%2F1%2E%20Achats%20Mutualis%C3%A9s%2FCNL&amp;View=%7B6F884D63%2DDCF1%2D49B2%2DBCDC%2DBDF571290E5C%7D" xr:uid="{81156021-6AC9-474A-BBF5-0D5291593283}"/>
    <hyperlink ref="U337" r:id="rId325" display="https://upecnumerique.sharepoint.com/sites/DAF-PRB/documents_contractuels/Forms/AllItems.aspx?RootFolder=/sites%2FDAF%2DPRB%2Fdocuments%5Fcontractuels%2F1%2EMarch%C3%A9s%20ouverts%20%C3%A0%20TOUS%2F1%2E%20Achats%20Mutualis%C3%A9s%2FCNL&amp;View=%7B6F884D63%2DDCF1%2D49B2%2DBCDC%2DBDF571290E5C%7D" xr:uid="{B75685FE-45F1-4BB3-B132-28378C1833AF}"/>
    <hyperlink ref="U368" r:id="rId326" display="https://upecnumerique.sharepoint.com/sites/DAF-PRB/documents_contractuels/Forms/AllItems.aspx?RootFolder=/sites%2FDAF%2DPRB%2Fdocuments%5Fcontractuels%2F1%2EMarch%C3%A9s%20ouverts%20%C3%A0%20TOUS%2F1%2E%20Achats%20Mutualis%C3%A9s%2FUGAP&amp;View=%7B6F884D63%2DDCF1%2D49B2%2DBCDC%2DBDF571290E5C%7D" xr:uid="{378A4BED-01CE-45F3-AED5-F4E68CD2FC48}"/>
    <hyperlink ref="U461" r:id="rId327" display="https://upecnumerique.sharepoint.com/sites/DAF-PRB/documents_contractuels/Forms/AllItems.aspx?id=%2Fsites%2FDAF%2DPRB%2Fdocuments%5Fcontractuels%2F1%2EMarch%C3%A9s%20ouverts%20%C3%A0%20TOUS%2F4%2EFonctionnement%20Courant%2F2021PFFOURBURO%2DLot1&amp;viewid=6f884d63%2Ddcf1%2D49b2%2Dbcdc%2Dbdf571290e5c" xr:uid="{3F01A832-76EA-4D87-9CF0-7D3C7D01CBDF}"/>
    <hyperlink ref="U456" r:id="rId328" xr:uid="{3FE520C1-4C65-42F5-B159-39CE9CAD679B}"/>
    <hyperlink ref="U457" r:id="rId329" xr:uid="{D23729B3-1145-4FE4-9665-B2E9243C0A22}"/>
    <hyperlink ref="U515:U519" r:id="rId330" display="https://upecnumerique.sharepoint.com/:f:/s/DAF-PRB/IgCHYs3q2kRwSrwdAgmFidl4ATttRTd_dayc0gUqEOH63io?e=OiUPFw" xr:uid="{DE463E50-13E5-4826-9169-180F88F6FB57}"/>
    <hyperlink ref="S515:S517" r:id="rId331" display="audrey.le-gars@derichebourg-multiservices.com" xr:uid="{2DC6D41D-2081-4B06-87B8-3BB6BE1FD4D1}"/>
    <hyperlink ref="S519" r:id="rId332" xr:uid="{993BDDF0-896B-481F-84C9-649225ED907F}"/>
    <hyperlink ref="S518" r:id="rId333" xr:uid="{82304211-A86E-4FC2-840B-56908D6128F7}"/>
    <hyperlink ref="S514" r:id="rId334" xr:uid="{4F82A8A8-2434-4756-8B0B-BE80B668F076}"/>
    <hyperlink ref="U514" r:id="rId335" xr:uid="{E557CB29-089D-43B9-A70F-88D46175D29C}"/>
    <hyperlink ref="U384" r:id="rId336" display="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 xr:uid="{EDE1697A-F526-4825-B9BB-0E7F7FB58439}"/>
    <hyperlink ref="S521" r:id="rId337" display="mailto:mlhuillier@poiema-paris.fr" xr:uid="{33056467-0595-47A3-A9D1-294849ECAB78}"/>
    <hyperlink ref="S522" r:id="rId338" display="mailto:jonathan.pepe@ymail.com" xr:uid="{04BD687D-6A74-4F0B-A60E-18EAA1C4D837}"/>
    <hyperlink ref="U521" r:id="rId339" tooltip="https://upecnumerique.sharepoint.com/:f:/r/sites/daf-prb/documents_contractuels/1.march%c3%a9s%20ouverts%20%c3%a0%20tous/8.prestations%20d%27accompagnement%20-%20conseil/2025paarthmbrb?d=w0639499a7c0d46f6b35edd984f726ff4&amp;csf=1&amp;web=1&amp;e=5mwn1d&amp;xsdata=mdv8md" display="https://upecnumerique.sharepoint.com/:f:/r/sites/DAF-PRB/documents_contractuels/1.March%C3%A9s ouverts %C3%A0 TOUS/8.Prestations d%27accompagnement - Conseil/2025PAARTHMBRB?d=w0639499a7c0d46f6b35edd984f726ff4&amp;csf=1&amp;web=1&amp;e=5mWn1D&amp;xsdata=MDV8MDJ8fDk2MThiZmIzY2NhZTQyYTVhZTcwMDhkZjA4MjU3MjM4fDE0NGI2Mjk0OTUyZDRiODY4N2FhYWE4YmYyOTc5YTQ3fDB8MHw2MzkyMzg2MjkwMzMwMjkyMzJ8VW5rbm93bnxWR1ZoYlhOVFpXTjFjbWwwZVZObGNuWnBZMlY4ZXlKRFFTSTZJbFJsWVcxelgwRlVVRk5sY25acFkyVmZVMUJQVEU5R0lpd2lWaUk2SWpBdU1DNHdNREF3SWl3aVVDSTZJbGRwYmpNeUlpd2lRVTRpT2lKUGRHaGxjaUlzSWxkVUlqb3hNWDA9fDF8TDJOb1lYUnpMekU1T2pZellqTXdPV1ZqTFRZMk5qRXROR1ZqTlMxaU5ERTRMV1psTWpWaFlURmpaR1F5T0Y4NU5HTTRZMlZrWmkxa016QTVMVFJoWXpJdE9EazNNaTAyWmpVMVpHUTNOR014WkdOQWRXNXhMbWRpYkM1emNHRmpaWE12YldWemMyRm5aWE12TVRjNE9ESTJOakV3TWpVMk9RPT18YWNiMDNjNjA3OWVlNDg3NzVlM2YwOGRmMDgyNTcyMzh8MWRhMmFiNWE3MGE5NDk2M2IyOTQzMTM2YTM1NTg1NDI%3D&amp;sdata=UDZ5aFZ4alM0YzEydWEyUkVCc0xLbXh6VGxYVFZGM2NDczlMK0I3ZmJPZz0%3D&amp;ovuser=144b6294-952d-4b86-87aa-aa8bf2979a47%2Cmeiling.qu%40u-pec.fr&amp;clickParams=eyAiWC1BcHBOYW1lIiA6ICJNaWNyb3NvZnQgRXhjZWwiLCAiWC1BcHBWZXJzaW9uIiA6ICIxNi4wLjE3OTMyLjIwOTEwIiwgIk9TIiA6ICJXaW5kb3dzIiB9" xr:uid="{06234016-1A42-4FE7-A1B2-E3D59CC3608C}"/>
    <hyperlink ref="U522" r:id="rId340" tooltip="https://upecnumerique.sharepoint.com/:f:/r/sites/daf-prb/documents_contractuels/1.march%c3%a9s%20ouverts%20%c3%a0%20tous/8.prestations%20d%27accompagnement%20-%20conseil/2025paarthmbrb?d=w0639499a7c0d46f6b35edd984f726ff4&amp;csf=1&amp;web=1&amp;e=5mwn1d&amp;xsdata=mdv8md" display="https://upecnumerique.sharepoint.com/:f:/r/sites/DAF-PRB/documents_contractuels/1.March%C3%A9s ouverts %C3%A0 TOUS/8.Prestations d%27accompagnement - Conseil/2025PAARTHMBRB?d=w0639499a7c0d46f6b35edd984f726ff4&amp;csf=1&amp;web=1&amp;e=5mWn1D&amp;xsdata=MDV8MDJ8fDk2MThiZmIzY2NhZTQyYTVhZTcwMDhkZjA4MjU3MjM4fDE0NGI2Mjk0OTUyZDRiODY4N2FhYWE4YmYyOTc5YTQ3fDB8MHw2MzkyMzg2MjkwMzMwMjkyMzJ8VW5rbm93bnxWR1ZoYlhOVFpXTjFjbWwwZVZObGNuWnBZMlY4ZXlKRFFTSTZJbFJsWVcxelgwRlVVRk5sY25acFkyVmZVMUJQVEU5R0lpd2lWaUk2SWpBdU1DNHdNREF3SWl3aVVDSTZJbGRwYmpNeUlpd2lRVTRpT2lKUGRHaGxjaUlzSWxkVUlqb3hNWDA9fDF8TDJOb1lYUnpMekU1T2pZellqTXdPV1ZqTFRZMk5qRXROR1ZqTlMxaU5ERTRMV1psTWpWaFlURmpaR1F5T0Y4NU5HTTRZMlZrWmkxa016QTVMVFJoWXpJdE9EazNNaTAyWmpVMVpHUTNOR014WkdOQWRXNXhMbWRpYkM1emNHRmpaWE12YldWemMyRm5aWE12TVRjNE9ESTJOakV3TWpVMk9RPT18YWNiMDNjNjA3OWVlNDg3NzVlM2YwOGRmMDgyNTcyMzh8MWRhMmFiNWE3MGE5NDk2M2IyOTQzMTM2YTM1NTg1NDI%3D&amp;sdata=UDZ5aFZ4alM0YzEydWEyUkVCc0xLbXh6VGxYVFZGM2NDczlMK0I3ZmJPZz0%3D&amp;ovuser=144b6294-952d-4b86-87aa-aa8bf2979a47%2Cmeiling.qu%40u-pec.fr" xr:uid="{02BBE586-723E-4279-8F30-5F6EA351CE31}"/>
    <hyperlink ref="U523" r:id="rId341" xr:uid="{5AB25BB0-8A0D-4FF9-BA2D-9677343F53F0}"/>
    <hyperlink ref="U524" r:id="rId342" xr:uid="{265CDE9D-2171-451A-A843-49334452EF46}"/>
    <hyperlink ref="U525" r:id="rId343" xr:uid="{2523E1B7-0050-4B04-A013-297D6BB15694}"/>
    <hyperlink ref="U526" r:id="rId344" xr:uid="{BB97131B-B4C5-4352-9705-1130D6E63355}"/>
    <hyperlink ref="S527" r:id="rId345" xr:uid="{37EF3ED1-68CD-45DA-82D3-3518A01BDCFE}"/>
    <hyperlink ref="U527" r:id="rId346" xr:uid="{92743AF7-6B88-484E-AA9B-9078740F431D}"/>
    <hyperlink ref="U520" r:id="rId347" display="https://upecnumerique.sharepoint.com/sites/DAF-PRB/documents_contractuels/Forms/AllItems.aspx?id=%2Fsites%2FDAF%2DPRB%2Fdocuments%5Fcontractuels%2F2%2EMarch%C3%A9s%20acc%C3%A8s%20LIMITE%2F2%2EPrestations%20d%27accompagnement%2DConseil%2F2026PFPROGJAC1&amp;p=true&amp;ga=1" xr:uid="{9B84137C-E076-4E87-8951-1376305A5FDE}"/>
    <hyperlink ref="S528" r:id="rId348" xr:uid="{790BCB6F-613B-48D2-994E-DA1252A25D82}"/>
    <hyperlink ref="U528" r:id="rId349" xr:uid="{CC685EEE-B0CE-4D9F-B634-81E45F8C4FD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4471-85F8-40BB-92FB-3968A84A824F}">
  <sheetPr>
    <tabColor rgb="FF2E7D32"/>
  </sheetPr>
  <dimension ref="A1:X999"/>
  <sheetViews>
    <sheetView zoomScale="70" zoomScaleNormal="70" workbookViewId="0">
      <pane ySplit="5" topLeftCell="A66" activePane="bottomLeft" state="frozen"/>
      <selection pane="bottomLeft" activeCell="C67" sqref="C67"/>
    </sheetView>
  </sheetViews>
  <sheetFormatPr baseColWidth="10" defaultRowHeight="14.5" x14ac:dyDescent="0.35"/>
  <cols>
    <col min="1" max="1" width="20.54296875" style="99" bestFit="1" customWidth="1"/>
    <col min="2" max="2" width="15.453125" bestFit="1" customWidth="1"/>
    <col min="3" max="3" width="17.81640625" bestFit="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A1" s="743"/>
      <c r="D1" s="7"/>
      <c r="E1" s="7"/>
      <c r="F1" s="7"/>
      <c r="G1" s="7"/>
      <c r="H1" s="7"/>
      <c r="I1" s="7"/>
      <c r="J1" s="7"/>
      <c r="K1" s="7"/>
      <c r="L1" s="7"/>
      <c r="M1" s="7"/>
      <c r="N1" s="7"/>
      <c r="O1" s="7"/>
      <c r="P1" s="7"/>
      <c r="Q1" s="7"/>
      <c r="R1" s="7"/>
      <c r="S1" s="7"/>
      <c r="T1" s="7"/>
      <c r="U1" s="7"/>
      <c r="V1" s="7"/>
      <c r="W1" s="7"/>
      <c r="X1" s="7"/>
    </row>
    <row r="2" spans="1:24" ht="30" customHeight="1" x14ac:dyDescent="0.35">
      <c r="D2" s="758" t="s">
        <v>20</v>
      </c>
      <c r="E2" s="759"/>
      <c r="F2" s="759"/>
      <c r="G2" s="759"/>
      <c r="H2" s="759"/>
      <c r="I2" s="759"/>
      <c r="J2" s="759"/>
      <c r="K2" s="759"/>
      <c r="L2" s="759"/>
      <c r="M2" s="759"/>
      <c r="N2" s="759"/>
      <c r="O2" s="759"/>
      <c r="P2" s="759"/>
      <c r="Q2" s="759"/>
      <c r="R2" s="759"/>
      <c r="S2" s="759"/>
      <c r="T2" s="759"/>
      <c r="U2" s="759"/>
      <c r="V2" s="759"/>
      <c r="W2" s="759"/>
      <c r="X2" s="760"/>
    </row>
    <row r="3" spans="1:24" ht="20.149999999999999" customHeight="1" x14ac:dyDescent="0.35">
      <c r="D3" s="761" t="s">
        <v>21</v>
      </c>
      <c r="E3" s="761"/>
      <c r="F3" s="761"/>
      <c r="G3" s="761"/>
      <c r="H3" s="761"/>
      <c r="I3" s="761"/>
      <c r="J3" s="761"/>
      <c r="K3" s="761"/>
      <c r="L3" s="761"/>
      <c r="M3" s="761"/>
      <c r="N3" s="761"/>
      <c r="O3" s="761"/>
      <c r="P3" s="761"/>
      <c r="Q3" s="761"/>
      <c r="R3" s="761"/>
      <c r="S3" s="761"/>
      <c r="T3" s="761"/>
      <c r="U3" s="761"/>
      <c r="V3" s="761"/>
      <c r="W3" s="761"/>
      <c r="X3" s="761"/>
    </row>
    <row r="4" spans="1:24" ht="5.15" customHeight="1" x14ac:dyDescent="0.35">
      <c r="D4" s="8"/>
      <c r="E4" s="8"/>
      <c r="F4" s="8"/>
      <c r="G4" s="8"/>
      <c r="H4" s="8"/>
      <c r="I4" s="8"/>
      <c r="J4" s="8"/>
      <c r="K4" s="8"/>
      <c r="L4" s="9"/>
      <c r="M4" s="9"/>
      <c r="N4" s="8"/>
      <c r="O4" s="10"/>
      <c r="P4" s="8"/>
      <c r="Q4" s="8"/>
      <c r="R4" s="8"/>
      <c r="S4" s="8"/>
      <c r="T4" s="8"/>
      <c r="U4" s="8"/>
      <c r="V4" s="8"/>
      <c r="W4" s="8"/>
      <c r="X4" s="8"/>
    </row>
    <row r="5" spans="1:24" ht="45" customHeight="1" x14ac:dyDescent="0.35">
      <c r="A5" s="598" t="s">
        <v>1755</v>
      </c>
      <c r="B5" s="599" t="s">
        <v>2513</v>
      </c>
      <c r="C5" s="599" t="s">
        <v>1147</v>
      </c>
      <c r="D5" s="191" t="s">
        <v>0</v>
      </c>
      <c r="E5" s="192" t="s">
        <v>1</v>
      </c>
      <c r="F5" s="192" t="s">
        <v>2</v>
      </c>
      <c r="G5" s="192" t="s">
        <v>242</v>
      </c>
      <c r="H5" s="192" t="s">
        <v>3</v>
      </c>
      <c r="I5" s="192" t="s">
        <v>4</v>
      </c>
      <c r="J5" s="192" t="s">
        <v>5</v>
      </c>
      <c r="K5" s="192" t="s">
        <v>6</v>
      </c>
      <c r="L5" s="193" t="s">
        <v>7</v>
      </c>
      <c r="M5" s="193" t="s">
        <v>8</v>
      </c>
      <c r="N5" s="192" t="s">
        <v>9</v>
      </c>
      <c r="O5" s="194" t="s">
        <v>10</v>
      </c>
      <c r="P5" s="192" t="s">
        <v>11</v>
      </c>
      <c r="Q5" s="192" t="s">
        <v>12</v>
      </c>
      <c r="R5" s="192" t="s">
        <v>13</v>
      </c>
      <c r="S5" s="192" t="s">
        <v>14</v>
      </c>
      <c r="T5" s="192" t="s">
        <v>15</v>
      </c>
      <c r="U5" s="192" t="s">
        <v>16</v>
      </c>
      <c r="V5" s="192" t="s">
        <v>17</v>
      </c>
      <c r="W5" s="192" t="s">
        <v>516</v>
      </c>
      <c r="X5" s="195" t="s">
        <v>19</v>
      </c>
    </row>
    <row r="6" spans="1:24" ht="50.15" customHeight="1" x14ac:dyDescent="0.35">
      <c r="A6" s="196" t="str" cm="1">
        <f t="array" aca="1" ref="A6:X74" ca="1">_xlfn.LET(_xlpm.d,'📊 SYNTHÈSE TOUS MARCHÉS'!$A$2:$X$4993,_xlpm.c,'📊 SYNTHÈSE TOUS MARCHÉS'!$C$2:$C$4993,_xlfn._xlws.FILTER(IF(_xlpm.d="","",_xlpm.d),_xlpm.c="📦 Appro. généraux","Aucun marché"))</f>
        <v>Marché terminé</v>
      </c>
      <c r="B6" s="238" t="str">
        <f ca="1"/>
        <v>A</v>
      </c>
      <c r="C6" s="239" t="str">
        <f ca="1"/>
        <v>📦 Appro. généraux</v>
      </c>
      <c r="D6" s="240" t="str">
        <f ca="1"/>
        <v>Pôle Achats</v>
      </c>
      <c r="E6" s="241" t="str">
        <f ca="1"/>
        <v>2018PFCOPIEURS</v>
      </c>
      <c r="F6" s="240" t="str">
        <f ca="1"/>
        <v>Location de copieurs noir et blanc et couleurs</v>
      </c>
      <c r="G6" s="241" t="str">
        <f ca="1"/>
        <v>2018PFCOPIEURS</v>
      </c>
      <c r="H6" s="240" t="str">
        <f ca="1"/>
        <v>Location de copieurs noir et blanc et couleurs</v>
      </c>
      <c r="I6" s="242" t="str">
        <f ca="1"/>
        <v>Procédure formalisée</v>
      </c>
      <c r="J6" s="242" t="str">
        <f ca="1"/>
        <v>Accord-cadre</v>
      </c>
      <c r="K6" s="242" t="str">
        <f ca="1"/>
        <v>à bons de commande sans minimum et avec maximum</v>
      </c>
      <c r="L6" s="243">
        <f ca="1"/>
        <v>43525</v>
      </c>
      <c r="M6" s="243">
        <f ca="1"/>
        <v>44985</v>
      </c>
      <c r="N6" s="241" t="str">
        <f ca="1"/>
        <v>4600002940</v>
      </c>
      <c r="O6" s="244" t="str">
        <f ca="1"/>
        <v>2000000</v>
      </c>
      <c r="P6" s="240" t="str">
        <f ca="1"/>
        <v>Services courants</v>
      </c>
      <c r="Q6" s="241" t="str">
        <f ca="1"/>
        <v>56</v>
      </c>
      <c r="R6" s="245" t="str">
        <f ca="1"/>
        <v>TOSHIBA ILE DE FRANCE</v>
      </c>
      <c r="S6" s="240" t="str">
        <f ca="1"/>
        <v>Commercial
M. Benoît CANU
Tel : 08.92.35.05.58
Port : 06.45.14.12.24
bcanu@tidf.toshiba.fr
SAV
Tel : 08.25.12.01.23
cdeconso@tidf.toshiba.fr
Livraison et facturation
Mme Sandra DOS SANTOS
01.79.86.12.22
sdossantos@tidf.toshiba.fr</v>
      </c>
      <c r="T6" s="241" t="str">
        <f ca="1"/>
        <v>FR</v>
      </c>
      <c r="U6" s="241" t="str">
        <f ca="1"/>
        <v>https://upecnumerique.sharepoint.com/sites/DAF-PRB/documents_contractuels/Forms/AllItems.aspx?RootFolder=/sites%2FDAF%2DPRB%2Fdocuments%5Fcontractuels%2F1%2EMarch%C3%A9s%20ouverts%20%C3%A0%20TOUS%2F4%2EFonctionnement%20Courant%2F2018PFCOPIEURS&amp;View=%7B6F884D63%2DDCF1%2D49B2%2DBCDC%2DBDF571290E5C%7D</v>
      </c>
      <c r="V6" s="240" t="str">
        <f ca="1"/>
        <v>Tous les sites de l'UPEC sauf marché(s) réservé(s) ou limité(s) à certains services particuliers. Contacter le Pôle achats dans le doute.</v>
      </c>
      <c r="W6" s="241" t="str">
        <f ca="1"/>
        <v>AC.41 ; AC.21</v>
      </c>
      <c r="X6" s="246" t="str">
        <f ca="1"/>
        <v>REP/MAINT DES EQUIPEMENTS DE REPROGRAPHIE DE PROXIMITE</v>
      </c>
    </row>
    <row r="7" spans="1:24" ht="50.15" customHeight="1" x14ac:dyDescent="0.35">
      <c r="A7" s="197" t="str">
        <f ca="1"/>
        <v>Marché terminé</v>
      </c>
      <c r="B7" s="247" t="str">
        <f ca="1"/>
        <v>A</v>
      </c>
      <c r="C7" s="248" t="str">
        <f ca="1"/>
        <v>📦 Appro. généraux</v>
      </c>
      <c r="D7" s="249" t="str">
        <f ca="1"/>
        <v>Pôle Achats</v>
      </c>
      <c r="E7" s="250" t="str">
        <f ca="1"/>
        <v>2019PAREPROCHU</v>
      </c>
      <c r="F7" s="249" t="str">
        <f ca="1"/>
        <v>Location d’une solution d’impression UFR de médecine</v>
      </c>
      <c r="G7" s="250" t="str">
        <f ca="1"/>
        <v>2019PAREPROCHU</v>
      </c>
      <c r="H7" s="249" t="str">
        <f ca="1"/>
        <v>Location d’une solution d’impression UFR de médecine</v>
      </c>
      <c r="I7" s="251" t="str">
        <f ca="1"/>
        <v>Procédure adaptée</v>
      </c>
      <c r="J7" s="251" t="str">
        <f ca="1"/>
        <v>Marché</v>
      </c>
      <c r="K7" s="251" t="str">
        <f ca="1"/>
        <v>Contrat à bon de commande</v>
      </c>
      <c r="L7" s="252">
        <f ca="1"/>
        <v>43612</v>
      </c>
      <c r="M7" s="252">
        <f ca="1"/>
        <v>44707</v>
      </c>
      <c r="N7" s="250" t="str">
        <f ca="1"/>
        <v>4600002963</v>
      </c>
      <c r="O7" s="253" t="str">
        <f ca="1"/>
        <v>0</v>
      </c>
      <c r="P7" s="249" t="str">
        <f ca="1"/>
        <v>Services courants</v>
      </c>
      <c r="Q7" s="250" t="str">
        <f ca="1"/>
        <v>9182</v>
      </c>
      <c r="R7" s="254" t="str">
        <f ca="1"/>
        <v>SHARP BUSINESS SYSTEMS FRANCE</v>
      </c>
      <c r="S7" s="249" t="str">
        <f ca="1"/>
        <v/>
      </c>
      <c r="T7" s="250" t="str">
        <f ca="1"/>
        <v>FR</v>
      </c>
      <c r="U7" s="250" t="str">
        <f ca="1"/>
        <v>https://upecnumerique.sharepoint.com/sites/DAF-PRB/documents_contractuels/Forms/AllItems.aspx?RootFolder=/sites%2FDAF%2DPRB%2Fdocuments%5Fcontractuels%2F1%2EMarch%C3%A9s%20ouverts%20%C3%A0%20TOUS%2F4%2EFonctionnement%20Courant%2F2025PFREPROETU&amp;View=%7B6F884D63%2DDCF1%2D49B2%2DBCDC%2DBDF571290E5C%7D</v>
      </c>
      <c r="V7" s="249" t="str">
        <f ca="1"/>
        <v>Tous les sites de l'UPEC sauf marché(s) réservé(s) ou limité(s) à certains services particuliers. Contacter le Pôle achats dans le doute.</v>
      </c>
      <c r="W7" s="250" t="str">
        <f ca="1"/>
        <v>AC.41</v>
      </c>
      <c r="X7" s="255" t="str">
        <f ca="1"/>
        <v>REP/MAINT DES EQUIPEMENTS DE REPROGRAPHIE DE PROXIMITE</v>
      </c>
    </row>
    <row r="8" spans="1:24" ht="50.15" customHeight="1" x14ac:dyDescent="0.35">
      <c r="A8" s="197" t="str">
        <f ca="1"/>
        <v>Marché terminé</v>
      </c>
      <c r="B8" s="247" t="str">
        <f ca="1"/>
        <v>A</v>
      </c>
      <c r="C8" s="248" t="str">
        <f ca="1"/>
        <v>📦 Appro. généraux</v>
      </c>
      <c r="D8" s="249" t="str">
        <f ca="1"/>
        <v>Pôle Achats</v>
      </c>
      <c r="E8" s="250" t="str">
        <f ca="1"/>
        <v>2019PAPETITDEJ</v>
      </c>
      <c r="F8" s="249" t="str">
        <f ca="1"/>
        <v>Prestations de petits déjeuners</v>
      </c>
      <c r="G8" s="250" t="str">
        <f ca="1"/>
        <v>2019PAPETITDEJ</v>
      </c>
      <c r="H8" s="249" t="str">
        <f ca="1"/>
        <v>Prestations de petits déjeuners</v>
      </c>
      <c r="I8" s="251" t="str">
        <f ca="1"/>
        <v>Procédure adaptée</v>
      </c>
      <c r="J8" s="251" t="str">
        <f ca="1"/>
        <v>Contrat à bon de commande</v>
      </c>
      <c r="K8" s="251" t="str">
        <f ca="1"/>
        <v>Contrat à bon de commande</v>
      </c>
      <c r="L8" s="252">
        <f ca="1"/>
        <v>43501</v>
      </c>
      <c r="M8" s="252">
        <f ca="1"/>
        <v>44931</v>
      </c>
      <c r="N8" s="250" t="str">
        <f ca="1"/>
        <v>4600003036</v>
      </c>
      <c r="O8" s="253" t="str">
        <f ca="1"/>
        <v>134300</v>
      </c>
      <c r="P8" s="249" t="str">
        <f ca="1"/>
        <v>Services courants</v>
      </c>
      <c r="Q8" s="250" t="str">
        <f ca="1"/>
        <v>1745</v>
      </c>
      <c r="R8" s="254" t="str">
        <f ca="1"/>
        <v>CROUS</v>
      </c>
      <c r="S8" s="249" t="str">
        <f ca="1"/>
        <v>Suivi des commandes et facturation
Nom : CHARLES  Prénom : Rachel
Tél :01-48-99-29-40
rachel.charles@crous-creteil.fr</v>
      </c>
      <c r="T8" s="250" t="str">
        <f ca="1"/>
        <v>FR</v>
      </c>
      <c r="U8" s="256" t="str">
        <f ca="1"/>
        <v/>
      </c>
      <c r="V8" s="249" t="str">
        <f ca="1"/>
        <v>Tous les sites de l'UPEC sauf marché(s) réservé(s) ou limité(s) à certains services particuliers. Contacter le Pôle achats dans le doute.</v>
      </c>
      <c r="W8" s="250" t="str">
        <f ca="1"/>
        <v>AA.63</v>
      </c>
      <c r="X8" s="255" t="str">
        <f ca="1"/>
        <v>SERVICES DE TRAITEURS / PLATEAUX REPAS</v>
      </c>
    </row>
    <row r="9" spans="1:24" ht="50.15" customHeight="1" x14ac:dyDescent="0.35">
      <c r="A9" s="197" t="str">
        <f ca="1"/>
        <v>Marché terminé</v>
      </c>
      <c r="B9" s="247" t="str">
        <f ca="1"/>
        <v>A</v>
      </c>
      <c r="C9" s="248" t="str">
        <f ca="1"/>
        <v>📦 Appro. généraux</v>
      </c>
      <c r="D9" s="249" t="str">
        <f ca="1"/>
        <v>Pôle Achats</v>
      </c>
      <c r="E9" s="250" t="str">
        <f ca="1"/>
        <v>2019PAPETITDEJ</v>
      </c>
      <c r="F9" s="249" t="str">
        <f ca="1"/>
        <v>Prestations de traiteur</v>
      </c>
      <c r="G9" s="250" t="str">
        <f ca="1"/>
        <v>2019PAPETITDEJ</v>
      </c>
      <c r="H9" s="249" t="str">
        <f ca="1"/>
        <v>Prestations de traiteur</v>
      </c>
      <c r="I9" s="251" t="str">
        <f ca="1"/>
        <v>Procédure adaptée</v>
      </c>
      <c r="J9" s="251" t="str">
        <f ca="1"/>
        <v>Marché</v>
      </c>
      <c r="K9" s="251" t="str">
        <f ca="1"/>
        <v>Contrat à bon de commande</v>
      </c>
      <c r="L9" s="252">
        <f ca="1"/>
        <v>43587</v>
      </c>
      <c r="M9" s="252">
        <f ca="1"/>
        <v>45047</v>
      </c>
      <c r="N9" s="250" t="str">
        <f ca="1"/>
        <v>4600003040</v>
      </c>
      <c r="O9" s="253" t="str">
        <f ca="1"/>
        <v>10000</v>
      </c>
      <c r="P9" s="249" t="str">
        <f ca="1"/>
        <v>Services courants</v>
      </c>
      <c r="Q9" s="250" t="str">
        <f ca="1"/>
        <v>12917</v>
      </c>
      <c r="R9" s="254" t="str">
        <f ca="1"/>
        <v>LE BON BOCAL</v>
      </c>
      <c r="S9" s="249" t="str">
        <f ca="1"/>
        <v>Voir fiches explicatives sur l’intranet</v>
      </c>
      <c r="T9" s="250" t="str">
        <f ca="1"/>
        <v>FR</v>
      </c>
      <c r="U9" s="256" t="str">
        <f ca="1"/>
        <v/>
      </c>
      <c r="V9" s="249" t="str">
        <f ca="1"/>
        <v>Tous les sites de l'UPEC sauf marché(s) réservé(s) ou limité(s) à certains services particuliers. Contacter le Pôle achats dans le doute.</v>
      </c>
      <c r="W9" s="250" t="str">
        <f ca="1"/>
        <v>AA.63</v>
      </c>
      <c r="X9" s="255" t="str">
        <f ca="1"/>
        <v>SERVICES DE TRAITEURS / PLATEAUX REPAS</v>
      </c>
    </row>
    <row r="10" spans="1:24" ht="50.15" customHeight="1" x14ac:dyDescent="0.35">
      <c r="A10" s="197" t="str">
        <f ca="1"/>
        <v>Marché terminé</v>
      </c>
      <c r="B10" s="247" t="str">
        <f ca="1"/>
        <v>A</v>
      </c>
      <c r="C10" s="248" t="str">
        <f ca="1"/>
        <v>📦 Appro. généraux</v>
      </c>
      <c r="D10" s="249" t="str">
        <f ca="1"/>
        <v>Pôle Achats</v>
      </c>
      <c r="E10" s="250" t="str">
        <f ca="1"/>
        <v>2019PAPETITDEJ</v>
      </c>
      <c r="F10" s="249" t="str">
        <f ca="1"/>
        <v>Prestations de traiteur</v>
      </c>
      <c r="G10" s="250" t="str">
        <f ca="1"/>
        <v>2019PAPETITDEJ</v>
      </c>
      <c r="H10" s="249" t="str">
        <f ca="1"/>
        <v>Prestations de traiteur</v>
      </c>
      <c r="I10" s="251" t="str">
        <f ca="1"/>
        <v>Procédure adaptée</v>
      </c>
      <c r="J10" s="251" t="str">
        <f ca="1"/>
        <v>Contrat à bon de commande</v>
      </c>
      <c r="K10" s="251" t="str">
        <f ca="1"/>
        <v>Contrat à bon de commande</v>
      </c>
      <c r="L10" s="252">
        <f ca="1"/>
        <v>43501</v>
      </c>
      <c r="M10" s="252">
        <f ca="1"/>
        <v>44931</v>
      </c>
      <c r="N10" s="250" t="str">
        <f ca="1"/>
        <v>4600003044</v>
      </c>
      <c r="O10" s="253" t="str">
        <f ca="1"/>
        <v>50000</v>
      </c>
      <c r="P10" s="249" t="str">
        <f ca="1"/>
        <v>Services courants</v>
      </c>
      <c r="Q10" s="250" t="str">
        <f ca="1"/>
        <v>1745</v>
      </c>
      <c r="R10" s="254" t="str">
        <f ca="1"/>
        <v>CROUS</v>
      </c>
      <c r="S10" s="249" t="str">
        <f ca="1"/>
        <v>Suivi des commandes et facturation
Nom : CHARLES  Prénom : Rachel
Tél :01-48-99-29-40
rachel.charles@crous-creteil.fr</v>
      </c>
      <c r="T10" s="250" t="str">
        <f ca="1"/>
        <v>FR</v>
      </c>
      <c r="U10" s="256" t="str">
        <f ca="1"/>
        <v/>
      </c>
      <c r="V10" s="249" t="str">
        <f ca="1"/>
        <v>Tous les sites de l'UPEC sauf marché(s) réservé(s) ou limité(s) à certains services particuliers. Contacter le Pôle achats dans le doute.</v>
      </c>
      <c r="W10" s="250" t="str">
        <f ca="1"/>
        <v>AA.63</v>
      </c>
      <c r="X10" s="255" t="str">
        <f ca="1"/>
        <v>SERVICES DE TRAITEURS / PLATEAUX REPAS</v>
      </c>
    </row>
    <row r="11" spans="1:24" ht="50.15" customHeight="1" x14ac:dyDescent="0.35">
      <c r="A11" s="197" t="str">
        <f ca="1"/>
        <v>Marché terminé</v>
      </c>
      <c r="B11" s="247" t="str">
        <f ca="1"/>
        <v>A</v>
      </c>
      <c r="C11" s="248" t="str">
        <f ca="1"/>
        <v>📦 Appro. généraux</v>
      </c>
      <c r="D11" s="249" t="str">
        <f ca="1"/>
        <v>Pôle Achats</v>
      </c>
      <c r="E11" s="250" t="str">
        <f ca="1"/>
        <v>2019PAPETITDEJ</v>
      </c>
      <c r="F11" s="249" t="str">
        <f ca="1"/>
        <v>Prestations de traiteur</v>
      </c>
      <c r="G11" s="250" t="str">
        <f ca="1"/>
        <v>2019PAPETITDEJ</v>
      </c>
      <c r="H11" s="249" t="str">
        <f ca="1"/>
        <v>Prestations de traiteur</v>
      </c>
      <c r="I11" s="251" t="str">
        <f ca="1"/>
        <v>Procédure adaptée</v>
      </c>
      <c r="J11" s="251" t="str">
        <f ca="1"/>
        <v>Marché</v>
      </c>
      <c r="K11" s="251" t="str">
        <f ca="1"/>
        <v>Contrat à bon de commande</v>
      </c>
      <c r="L11" s="252">
        <f ca="1"/>
        <v>43587</v>
      </c>
      <c r="M11" s="252">
        <f ca="1"/>
        <v>45047</v>
      </c>
      <c r="N11" s="250" t="str">
        <f ca="1"/>
        <v>4600003048</v>
      </c>
      <c r="O11" s="253" t="str">
        <f ca="1"/>
        <v>10000</v>
      </c>
      <c r="P11" s="249" t="str">
        <f ca="1"/>
        <v>Services courants</v>
      </c>
      <c r="Q11" s="250" t="str">
        <f ca="1"/>
        <v>12917</v>
      </c>
      <c r="R11" s="254" t="str">
        <f ca="1"/>
        <v>LE BON BOCAL</v>
      </c>
      <c r="S11" s="249" t="str">
        <f ca="1"/>
        <v>Voir fiches explicatives sur l’intranet</v>
      </c>
      <c r="T11" s="250" t="str">
        <f ca="1"/>
        <v>FR</v>
      </c>
      <c r="U11" s="256" t="str">
        <f ca="1"/>
        <v/>
      </c>
      <c r="V11" s="249" t="str">
        <f ca="1"/>
        <v>Tous les sites de l'UPEC sauf marché(s) réservé(s) ou limité(s) à certains services particuliers. Contacter le Pôle achats dans le doute.</v>
      </c>
      <c r="W11" s="250" t="str">
        <f ca="1"/>
        <v>AA.63</v>
      </c>
      <c r="X11" s="255" t="str">
        <f ca="1"/>
        <v>SERVICES DE TRAITEURS / PLATEAUX REPAS</v>
      </c>
    </row>
    <row r="12" spans="1:24" ht="50.15" customHeight="1" x14ac:dyDescent="0.35">
      <c r="A12" s="197" t="str">
        <f ca="1"/>
        <v>Marché terminé</v>
      </c>
      <c r="B12" s="247" t="str">
        <f ca="1"/>
        <v>A</v>
      </c>
      <c r="C12" s="248" t="str">
        <f ca="1"/>
        <v>📦 Appro. généraux</v>
      </c>
      <c r="D12" s="249" t="str">
        <f ca="1"/>
        <v>Pôle Achats</v>
      </c>
      <c r="E12" s="250" t="str">
        <f ca="1"/>
        <v>2019PAPETITDEJ</v>
      </c>
      <c r="F12" s="249" t="str">
        <f ca="1"/>
        <v>Prestations de traiteur</v>
      </c>
      <c r="G12" s="250" t="str">
        <f ca="1"/>
        <v>2019PAPETITDEJ</v>
      </c>
      <c r="H12" s="249" t="str">
        <f ca="1"/>
        <v>Prestations de traiteur</v>
      </c>
      <c r="I12" s="251" t="str">
        <f ca="1"/>
        <v>Procédure adaptée</v>
      </c>
      <c r="J12" s="251" t="str">
        <f ca="1"/>
        <v>Contrat à bon de commande</v>
      </c>
      <c r="K12" s="251" t="str">
        <f ca="1"/>
        <v>Contrat à bon de commande</v>
      </c>
      <c r="L12" s="252">
        <f ca="1"/>
        <v>43501</v>
      </c>
      <c r="M12" s="252">
        <f ca="1"/>
        <v>44931</v>
      </c>
      <c r="N12" s="250" t="str">
        <f ca="1"/>
        <v>4600003052</v>
      </c>
      <c r="O12" s="253" t="str">
        <f ca="1"/>
        <v>50000</v>
      </c>
      <c r="P12" s="249" t="str">
        <f ca="1"/>
        <v>Services courants</v>
      </c>
      <c r="Q12" s="250" t="str">
        <f ca="1"/>
        <v>1745</v>
      </c>
      <c r="R12" s="254" t="str">
        <f ca="1"/>
        <v>CROUS</v>
      </c>
      <c r="S12" s="249" t="str">
        <f ca="1"/>
        <v>Suivi des commandes et facturation
Nom : CHARLES  Prénom : Rachel
Tél :01-48-99-29-40
rachel.charles@crous-creteil.fr</v>
      </c>
      <c r="T12" s="250" t="str">
        <f ca="1"/>
        <v>FR</v>
      </c>
      <c r="U12" s="256" t="str">
        <f ca="1"/>
        <v/>
      </c>
      <c r="V12" s="249" t="str">
        <f ca="1"/>
        <v>Tous les sites de l'UPEC sauf marché(s) réservé(s) ou limité(s) à certains services particuliers. Contacter le Pôle achats dans le doute.</v>
      </c>
      <c r="W12" s="250" t="str">
        <f ca="1"/>
        <v>AA.63</v>
      </c>
      <c r="X12" s="255" t="str">
        <f ca="1"/>
        <v>SERVICES DE TRAITEURS / PLATEAUX REPAS</v>
      </c>
    </row>
    <row r="13" spans="1:24" ht="50.15" customHeight="1" x14ac:dyDescent="0.35">
      <c r="A13" s="197" t="str">
        <f ca="1"/>
        <v>Marché terminé</v>
      </c>
      <c r="B13" s="247" t="str">
        <f ca="1"/>
        <v>A</v>
      </c>
      <c r="C13" s="248" t="str">
        <f ca="1"/>
        <v>📦 Appro. généraux</v>
      </c>
      <c r="D13" s="249" t="str">
        <f ca="1"/>
        <v>Pôle Achats</v>
      </c>
      <c r="E13" s="250" t="str">
        <f ca="1"/>
        <v>2020PATRAITEUR</v>
      </c>
      <c r="F13" s="249" t="str">
        <f ca="1"/>
        <v>Prestations de traiteur</v>
      </c>
      <c r="G13" s="250" t="str">
        <f ca="1"/>
        <v>2020PATRAITEUR</v>
      </c>
      <c r="H13" s="249" t="str">
        <f ca="1"/>
        <v>Prestations de traiteur</v>
      </c>
      <c r="I13" s="251" t="str">
        <f ca="1"/>
        <v>Procédure adaptée</v>
      </c>
      <c r="J13" s="251" t="str">
        <f ca="1"/>
        <v>Contrat à bon de commande</v>
      </c>
      <c r="K13" s="251" t="str">
        <f ca="1"/>
        <v>Contrat à bon de commande</v>
      </c>
      <c r="L13" s="252">
        <f ca="1"/>
        <v>43867</v>
      </c>
      <c r="M13" s="252">
        <f ca="1"/>
        <v>45657</v>
      </c>
      <c r="N13" s="250" t="str">
        <f ca="1"/>
        <v>4600003391</v>
      </c>
      <c r="O13" s="253" t="str">
        <f ca="1"/>
        <v>100000</v>
      </c>
      <c r="P13" s="249" t="str">
        <f ca="1"/>
        <v>Services courants</v>
      </c>
      <c r="Q13" s="250" t="str">
        <f ca="1"/>
        <v>13823</v>
      </c>
      <c r="R13" s="254" t="str">
        <f ca="1"/>
        <v>SERVICES RESIDENCES CLUB NEUILLY</v>
      </c>
      <c r="S13" s="249" t="str">
        <f ca="1"/>
        <v>neuilly@toutetbon.fr ;  0184201750 ; 0642155524</v>
      </c>
      <c r="T13" s="250" t="str">
        <f ca="1"/>
        <v>FR</v>
      </c>
      <c r="U13" s="25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3" s="249" t="str">
        <f ca="1"/>
        <v>Tous les sites de l'UPEC sauf marché(s) réservé(s) ou limité(s) à certains services particuliers. Contacter le Pôle achats dans le doute.</v>
      </c>
      <c r="W13" s="250" t="str">
        <f ca="1"/>
        <v>AA.63</v>
      </c>
      <c r="X13" s="255" t="str">
        <f ca="1"/>
        <v>SERVICES DE TRAITEURS / PLATEAUX REPAS</v>
      </c>
    </row>
    <row r="14" spans="1:24" ht="50.15" customHeight="1" x14ac:dyDescent="0.35">
      <c r="A14" s="197" t="str">
        <f ca="1"/>
        <v>Marché terminé</v>
      </c>
      <c r="B14" s="247" t="str">
        <f ca="1"/>
        <v>A</v>
      </c>
      <c r="C14" s="248" t="str">
        <f ca="1"/>
        <v>📦 Appro. généraux</v>
      </c>
      <c r="D14" s="249" t="str">
        <f ca="1"/>
        <v>Pôle Achats</v>
      </c>
      <c r="E14" s="250" t="str">
        <f ca="1"/>
        <v>2020PATRAITEUR</v>
      </c>
      <c r="F14" s="249" t="str">
        <f ca="1"/>
        <v>Prestations de traiteur</v>
      </c>
      <c r="G14" s="250" t="str">
        <f ca="1"/>
        <v>2020PATRAITEUR</v>
      </c>
      <c r="H14" s="249" t="str">
        <f ca="1"/>
        <v>Prestations de traiteur</v>
      </c>
      <c r="I14" s="251" t="str">
        <f ca="1"/>
        <v>Procédure adaptée</v>
      </c>
      <c r="J14" s="251" t="str">
        <f ca="1"/>
        <v>Contrat à bon de commande</v>
      </c>
      <c r="K14" s="251" t="str">
        <f ca="1"/>
        <v>Contrat à bon de commande</v>
      </c>
      <c r="L14" s="252">
        <f ca="1"/>
        <v>43867</v>
      </c>
      <c r="M14" s="252">
        <f ca="1"/>
        <v>45657</v>
      </c>
      <c r="N14" s="250" t="str">
        <f ca="1"/>
        <v>4600003392</v>
      </c>
      <c r="O14" s="253" t="str">
        <f ca="1"/>
        <v>200000</v>
      </c>
      <c r="P14" s="249" t="str">
        <f ca="1"/>
        <v>Services courants</v>
      </c>
      <c r="Q14" s="250" t="str">
        <f ca="1"/>
        <v>13823</v>
      </c>
      <c r="R14" s="254" t="str">
        <f ca="1"/>
        <v>SERVICES RESIDENCES CLUB NEUILLY</v>
      </c>
      <c r="S14" s="249" t="str">
        <f ca="1"/>
        <v>neuilly@toutetbon.fr ;  0184201750 ; 0642155524</v>
      </c>
      <c r="T14" s="250" t="str">
        <f ca="1"/>
        <v>FR</v>
      </c>
      <c r="U14"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4" s="249" t="str">
        <f ca="1"/>
        <v>Tous les sites de l'UPEC sauf marché(s) réservé(s) ou limité(s) à certains services particuliers. Contacter le Pôle achats dans le doute.</v>
      </c>
      <c r="W14" s="250" t="str">
        <f ca="1"/>
        <v>AA.63</v>
      </c>
      <c r="X14" s="255" t="str">
        <f ca="1"/>
        <v>SERVICES DE TRAITEURS / PLATEAUX REPAS</v>
      </c>
    </row>
    <row r="15" spans="1:24" ht="50.15" customHeight="1" x14ac:dyDescent="0.35">
      <c r="A15" s="197" t="str">
        <f ca="1"/>
        <v>Marché terminé</v>
      </c>
      <c r="B15" s="247" t="str">
        <f ca="1"/>
        <v>A</v>
      </c>
      <c r="C15" s="248" t="str">
        <f ca="1"/>
        <v>📦 Appro. généraux</v>
      </c>
      <c r="D15" s="249" t="str">
        <f ca="1"/>
        <v>Pôle Achats</v>
      </c>
      <c r="E15" s="250" t="str">
        <f ca="1"/>
        <v>2020PATRAITEUR</v>
      </c>
      <c r="F15" s="249" t="str">
        <f ca="1"/>
        <v>Prestations de traiteur</v>
      </c>
      <c r="G15" s="250" t="str">
        <f ca="1"/>
        <v>2020PATRAITEUR</v>
      </c>
      <c r="H15" s="249" t="str">
        <f ca="1"/>
        <v>Prestations de traiteur</v>
      </c>
      <c r="I15" s="251" t="str">
        <f ca="1"/>
        <v>Procédure adaptée</v>
      </c>
      <c r="J15" s="251" t="str">
        <f ca="1"/>
        <v>Contrat à bon de commande</v>
      </c>
      <c r="K15" s="251" t="str">
        <f ca="1"/>
        <v>Contrat à bon de commande</v>
      </c>
      <c r="L15" s="252">
        <f ca="1"/>
        <v>43867</v>
      </c>
      <c r="M15" s="252">
        <f ca="1"/>
        <v>45657</v>
      </c>
      <c r="N15" s="250" t="str">
        <f ca="1"/>
        <v>4600003399</v>
      </c>
      <c r="O15" s="253" t="str">
        <f ca="1"/>
        <v>30000</v>
      </c>
      <c r="P15" s="249" t="str">
        <f ca="1"/>
        <v>Services courants</v>
      </c>
      <c r="Q15" s="250" t="str">
        <f ca="1"/>
        <v>13823</v>
      </c>
      <c r="R15" s="254" t="str">
        <f ca="1"/>
        <v>SERVICES RESIDENCES CLUB NEUILLY</v>
      </c>
      <c r="S15" s="249" t="str">
        <f ca="1"/>
        <v>neuilly@toutetbon.fr ;  0184201750 ; 0642155524</v>
      </c>
      <c r="T15" s="250" t="str">
        <f ca="1"/>
        <v>FR</v>
      </c>
      <c r="U15"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5" s="249" t="str">
        <f ca="1"/>
        <v>Tous les sites de l'UPEC sauf marché(s) réservé(s) ou limité(s) à certains services particuliers. Contacter le Pôle achats dans le doute.</v>
      </c>
      <c r="W15" s="250" t="str">
        <f ca="1"/>
        <v>AA.63</v>
      </c>
      <c r="X15" s="255" t="str">
        <f ca="1"/>
        <v>SERVICES DE TRAITEURS / PLATEAUX REPAS</v>
      </c>
    </row>
    <row r="16" spans="1:24" ht="50.15" customHeight="1" x14ac:dyDescent="0.35">
      <c r="A16" s="197" t="str">
        <f ca="1"/>
        <v>Marché terminé</v>
      </c>
      <c r="B16" s="247" t="str">
        <f ca="1"/>
        <v>A</v>
      </c>
      <c r="C16" s="248" t="str">
        <f ca="1"/>
        <v>📦 Appro. généraux</v>
      </c>
      <c r="D16" s="249" t="str">
        <f ca="1"/>
        <v>Pôle Achats</v>
      </c>
      <c r="E16" s="250" t="str">
        <f ca="1"/>
        <v>2020PATRAITEUR</v>
      </c>
      <c r="F16" s="249" t="str">
        <f ca="1"/>
        <v>Prestations de traiteur</v>
      </c>
      <c r="G16" s="250" t="str">
        <f ca="1"/>
        <v>2020PATRAITEUR</v>
      </c>
      <c r="H16" s="249" t="str">
        <f ca="1"/>
        <v>Prestations de traiteur</v>
      </c>
      <c r="I16" s="251" t="str">
        <f ca="1"/>
        <v>Procédure adaptée</v>
      </c>
      <c r="J16" s="251" t="str">
        <f ca="1"/>
        <v>Contrat à bon de commande</v>
      </c>
      <c r="K16" s="251" t="str">
        <f ca="1"/>
        <v>Contrat à bon de commande</v>
      </c>
      <c r="L16" s="252">
        <f ca="1"/>
        <v>43867</v>
      </c>
      <c r="M16" s="252">
        <f ca="1"/>
        <v>45327</v>
      </c>
      <c r="N16" s="250" t="str">
        <f ca="1"/>
        <v>4600003400</v>
      </c>
      <c r="O16" s="253" t="str">
        <f ca="1"/>
        <v>130000</v>
      </c>
      <c r="P16" s="249" t="str">
        <f ca="1"/>
        <v>Services courants</v>
      </c>
      <c r="Q16" s="250" t="str">
        <f ca="1"/>
        <v>13823</v>
      </c>
      <c r="R16" s="254" t="str">
        <f ca="1"/>
        <v>SERVICES RESIDENCES CLUB NEUILLY</v>
      </c>
      <c r="S16" s="249" t="str">
        <f ca="1"/>
        <v>neuilly@toutetbon.fr ;  0184201750 ; 0642155524</v>
      </c>
      <c r="T16" s="250" t="str">
        <f ca="1"/>
        <v>FR</v>
      </c>
      <c r="U16" s="25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6" s="249" t="str">
        <f ca="1"/>
        <v>Tous les sites de l'UPEC sauf marché(s) réservé(s) ou limité(s) à certains services particuliers. Contacter le Pôle achats dans le doute.</v>
      </c>
      <c r="W16" s="250" t="str">
        <f ca="1"/>
        <v>AA.63</v>
      </c>
      <c r="X16" s="255" t="str">
        <f ca="1"/>
        <v>SERVICES DE TRAITEURS / PLATEAUX REPAS</v>
      </c>
    </row>
    <row r="17" spans="1:24" ht="50.15" customHeight="1" x14ac:dyDescent="0.35">
      <c r="A17" s="197" t="str">
        <f ca="1"/>
        <v>Marché terminé</v>
      </c>
      <c r="B17" s="247" t="str">
        <f ca="1"/>
        <v>A</v>
      </c>
      <c r="C17" s="248" t="str">
        <f ca="1"/>
        <v>📦 Appro. généraux</v>
      </c>
      <c r="D17" s="249" t="str">
        <f ca="1"/>
        <v>Pôle Achats</v>
      </c>
      <c r="E17" s="250" t="str">
        <f ca="1"/>
        <v>2020PATRAITEUR</v>
      </c>
      <c r="F17" s="249" t="str">
        <f ca="1"/>
        <v>Prestations de traiteur</v>
      </c>
      <c r="G17" s="250" t="str">
        <f ca="1"/>
        <v>2020PATRAITEUR</v>
      </c>
      <c r="H17" s="249" t="str">
        <f ca="1"/>
        <v>Prestations de traiteur</v>
      </c>
      <c r="I17" s="251" t="str">
        <f ca="1"/>
        <v>Procédure adaptée</v>
      </c>
      <c r="J17" s="251" t="str">
        <f ca="1"/>
        <v>Contrat à bon de commande</v>
      </c>
      <c r="K17" s="251" t="str">
        <f ca="1"/>
        <v>Contrat à bon de commande</v>
      </c>
      <c r="L17" s="252">
        <f ca="1"/>
        <v>43867</v>
      </c>
      <c r="M17" s="252">
        <f ca="1"/>
        <v>45657</v>
      </c>
      <c r="N17" s="250" t="str">
        <f ca="1"/>
        <v>4600003407</v>
      </c>
      <c r="O17" s="253" t="str">
        <f ca="1"/>
        <v>30000</v>
      </c>
      <c r="P17" s="249" t="str">
        <f ca="1"/>
        <v>Services courants</v>
      </c>
      <c r="Q17" s="250" t="str">
        <f ca="1"/>
        <v>13823</v>
      </c>
      <c r="R17" s="254" t="str">
        <f ca="1"/>
        <v>SERVICES RESIDENCES CLUB NEUILLY</v>
      </c>
      <c r="S17" s="249" t="str">
        <f ca="1"/>
        <v>neuilly@toutetbon.fr ;  0184201750 ; 0642155524</v>
      </c>
      <c r="T17" s="250" t="str">
        <f ca="1"/>
        <v>FR</v>
      </c>
      <c r="U17"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7" s="249" t="str">
        <f ca="1"/>
        <v>Tous les sites de l'UPEC sauf marché(s) réservé(s) ou limité(s) à certains services particuliers. Contacter le Pôle achats dans le doute.</v>
      </c>
      <c r="W17" s="250" t="str">
        <f ca="1"/>
        <v>AA.63</v>
      </c>
      <c r="X17" s="255" t="str">
        <f ca="1"/>
        <v>SERVICES DE TRAITEURS / PLATEAUX REPAS</v>
      </c>
    </row>
    <row r="18" spans="1:24" ht="50.15" customHeight="1" x14ac:dyDescent="0.35">
      <c r="A18" s="197" t="str">
        <f ca="1"/>
        <v>Marché terminé</v>
      </c>
      <c r="B18" s="247" t="str">
        <f ca="1"/>
        <v>A</v>
      </c>
      <c r="C18" s="248" t="str">
        <f ca="1"/>
        <v>📦 Appro. généraux</v>
      </c>
      <c r="D18" s="249" t="str">
        <f ca="1"/>
        <v>Pôle Achats</v>
      </c>
      <c r="E18" s="250" t="str">
        <f ca="1"/>
        <v>2020PATRAITEUR</v>
      </c>
      <c r="F18" s="249" t="str">
        <f ca="1"/>
        <v>Prestations de traiteur</v>
      </c>
      <c r="G18" s="250" t="str">
        <f ca="1"/>
        <v>2020PATRAITEUR</v>
      </c>
      <c r="H18" s="249" t="str">
        <f ca="1"/>
        <v>Prestations de traiteur</v>
      </c>
      <c r="I18" s="251" t="str">
        <f ca="1"/>
        <v>Procédure adaptée</v>
      </c>
      <c r="J18" s="251" t="str">
        <f ca="1"/>
        <v>Contrat à bon de commande</v>
      </c>
      <c r="K18" s="251" t="str">
        <f ca="1"/>
        <v>Contrat à bon de commande</v>
      </c>
      <c r="L18" s="252">
        <f ca="1"/>
        <v>43867</v>
      </c>
      <c r="M18" s="252">
        <f ca="1"/>
        <v>45327</v>
      </c>
      <c r="N18" s="250" t="str">
        <f ca="1"/>
        <v>4600003408</v>
      </c>
      <c r="O18" s="253" t="str">
        <f ca="1"/>
        <v>230000</v>
      </c>
      <c r="P18" s="249" t="str">
        <f ca="1"/>
        <v>Services courants</v>
      </c>
      <c r="Q18" s="250" t="str">
        <f ca="1"/>
        <v>13823</v>
      </c>
      <c r="R18" s="254" t="str">
        <f ca="1"/>
        <v>SERVICES RESIDENCES CLUB NEUILLY</v>
      </c>
      <c r="S18" s="249" t="str">
        <f ca="1"/>
        <v>neuilly@toutetbon.fr ;  0184201750 ; 0642155524</v>
      </c>
      <c r="T18" s="250" t="str">
        <f ca="1"/>
        <v>FR</v>
      </c>
      <c r="U18"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8" s="249" t="str">
        <f ca="1"/>
        <v>Tous les sites de l'UPEC sauf marché(s) réservé(s) ou limité(s) à certains services particuliers. Contacter le Pôle achats dans le doute.</v>
      </c>
      <c r="W18" s="250" t="str">
        <f ca="1"/>
        <v>AA.63</v>
      </c>
      <c r="X18" s="255" t="str">
        <f ca="1"/>
        <v>SERVICES DE TRAITEURS / PLATEAUX REPAS</v>
      </c>
    </row>
    <row r="19" spans="1:24" ht="50.15" customHeight="1" x14ac:dyDescent="0.35">
      <c r="A19" s="197" t="str">
        <f ca="1"/>
        <v>Marché terminé</v>
      </c>
      <c r="B19" s="247" t="str">
        <f ca="1"/>
        <v>A</v>
      </c>
      <c r="C19" s="248" t="str">
        <f ca="1"/>
        <v>📦 Appro. généraux</v>
      </c>
      <c r="D19" s="249" t="str">
        <f ca="1"/>
        <v>Pôle Achats</v>
      </c>
      <c r="E19" s="250" t="str">
        <f ca="1"/>
        <v>2020PATRAITEUR</v>
      </c>
      <c r="F19" s="249" t="str">
        <f ca="1"/>
        <v>Prestations de traiteur</v>
      </c>
      <c r="G19" s="250" t="str">
        <f ca="1"/>
        <v>2020PATRAITEUR</v>
      </c>
      <c r="H19" s="249" t="str">
        <f ca="1"/>
        <v>Prestations de traiteur</v>
      </c>
      <c r="I19" s="251" t="str">
        <f ca="1"/>
        <v>Procédure adaptée</v>
      </c>
      <c r="J19" s="251" t="str">
        <f ca="1"/>
        <v>Contrat à bon de commande</v>
      </c>
      <c r="K19" s="251" t="str">
        <f ca="1"/>
        <v>Contrat à bon de commande</v>
      </c>
      <c r="L19" s="252">
        <f ca="1"/>
        <v>43867</v>
      </c>
      <c r="M19" s="252">
        <f ca="1"/>
        <v>45657</v>
      </c>
      <c r="N19" s="250" t="str">
        <f ca="1"/>
        <v>4600003415</v>
      </c>
      <c r="O19" s="253" t="str">
        <f ca="1"/>
        <v>300000</v>
      </c>
      <c r="P19" s="249" t="str">
        <f ca="1"/>
        <v>Services courants</v>
      </c>
      <c r="Q19" s="250" t="str">
        <f ca="1"/>
        <v>10201</v>
      </c>
      <c r="R19" s="254" t="str">
        <f ca="1"/>
        <v>TNAM SAS</v>
      </c>
      <c r="S19" s="249" t="str">
        <f ca="1"/>
        <v>0185420227  -  TNAM SAS (TOUT &amp; BON)
12-14 Allée Lech Walesa
77185 LOGNES
www.toutetbon.fr
Demande de devis &amp; envoi des bons de commande
mlv@toutetbon.fr
Monsieur Nadir TERKI / Madame Amandine TERKI
Tél : 01 85 42 02 27</v>
      </c>
      <c r="T19" s="250" t="str">
        <f ca="1"/>
        <v>FR</v>
      </c>
      <c r="U19"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19" s="249" t="str">
        <f ca="1"/>
        <v>Tous les sites de l'UPEC sauf marché(s) réservé(s) ou limité(s) à certains services particuliers. Contacter le Pôle achats dans le doute.</v>
      </c>
      <c r="W19" s="250" t="str">
        <f ca="1"/>
        <v>AA.63</v>
      </c>
      <c r="X19" s="255" t="str">
        <f ca="1"/>
        <v>SERVICES DE TRAITEURS / PLATEAUX REPAS</v>
      </c>
    </row>
    <row r="20" spans="1:24" ht="50.15" customHeight="1" x14ac:dyDescent="0.35">
      <c r="A20" s="197" t="str">
        <f ca="1"/>
        <v>Marché terminé</v>
      </c>
      <c r="B20" s="247" t="str">
        <f ca="1"/>
        <v>A</v>
      </c>
      <c r="C20" s="248" t="str">
        <f ca="1"/>
        <v>📦 Appro. généraux</v>
      </c>
      <c r="D20" s="249" t="str">
        <f ca="1"/>
        <v>Pôle Achats</v>
      </c>
      <c r="E20" s="250" t="str">
        <f ca="1"/>
        <v>2020PATRAITEUR</v>
      </c>
      <c r="F20" s="249" t="str">
        <f ca="1"/>
        <v>Prestations de traiteur</v>
      </c>
      <c r="G20" s="250" t="str">
        <f ca="1"/>
        <v>2020PATRAITEUR</v>
      </c>
      <c r="H20" s="249" t="str">
        <f ca="1"/>
        <v>Prestations de traiteur</v>
      </c>
      <c r="I20" s="251" t="str">
        <f ca="1"/>
        <v>Procédure adaptée</v>
      </c>
      <c r="J20" s="251" t="str">
        <f ca="1"/>
        <v>Contrat à bon de commande</v>
      </c>
      <c r="K20" s="251" t="str">
        <f ca="1"/>
        <v>Contrat à bon de commande</v>
      </c>
      <c r="L20" s="252">
        <f ca="1"/>
        <v>43868</v>
      </c>
      <c r="M20" s="252">
        <f ca="1"/>
        <v>45328</v>
      </c>
      <c r="N20" s="250" t="str">
        <f ca="1"/>
        <v>4600003416</v>
      </c>
      <c r="O20" s="253" t="str">
        <f ca="1"/>
        <v>600000</v>
      </c>
      <c r="P20" s="249" t="str">
        <f ca="1"/>
        <v>Services courants</v>
      </c>
      <c r="Q20" s="250" t="str">
        <f ca="1"/>
        <v>10201</v>
      </c>
      <c r="R20" s="254" t="str">
        <f ca="1"/>
        <v>TNAM SAS</v>
      </c>
      <c r="S20" s="249" t="str">
        <f ca="1"/>
        <v>0185420227  -  TNAM SAS (TOUT &amp; BON)
12-14 Allée Lech Walesa
77185 LOGNES
www.toutetbon.fr
Demande de devis &amp; envoi des bons de commande
mlv@toutetbon.fr
Monsieur Nadir TERKI / Madame Amandine TERKI
Tél : 01 85 42 02 27</v>
      </c>
      <c r="T20" s="250" t="str">
        <f ca="1"/>
        <v>FR</v>
      </c>
      <c r="U20"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20" s="249" t="str">
        <f ca="1"/>
        <v>Tous les sites de l'UPEC sauf marché(s) réservé(s) ou limité(s) à certains services particuliers. Contacter le Pôle achats dans le doute.</v>
      </c>
      <c r="W20" s="250" t="str">
        <f ca="1"/>
        <v>AA.63</v>
      </c>
      <c r="X20" s="255" t="str">
        <f ca="1"/>
        <v>SERVICES DE TRAITEURS / PLATEAUX REPAS</v>
      </c>
    </row>
    <row r="21" spans="1:24" ht="50.15" customHeight="1" x14ac:dyDescent="0.35">
      <c r="A21" s="197" t="str">
        <f ca="1"/>
        <v>Marché terminé</v>
      </c>
      <c r="B21" s="247" t="str">
        <f ca="1"/>
        <v>A</v>
      </c>
      <c r="C21" s="248" t="str">
        <f ca="1"/>
        <v>📦 Appro. généraux</v>
      </c>
      <c r="D21" s="249" t="str">
        <f ca="1"/>
        <v>Pôle Achats</v>
      </c>
      <c r="E21" s="250" t="str">
        <f ca="1"/>
        <v>2020PATRAITEUR</v>
      </c>
      <c r="F21" s="249" t="str">
        <f ca="1"/>
        <v>Prestations de traiteur</v>
      </c>
      <c r="G21" s="250" t="str">
        <f ca="1"/>
        <v>2020PATRAITEUR</v>
      </c>
      <c r="H21" s="249" t="str">
        <f ca="1"/>
        <v>Prestations de traiteur</v>
      </c>
      <c r="I21" s="251" t="str">
        <f ca="1"/>
        <v>Procédure adaptée</v>
      </c>
      <c r="J21" s="251" t="str">
        <f ca="1"/>
        <v>Contrat à bon de commande</v>
      </c>
      <c r="K21" s="251" t="str">
        <f ca="1"/>
        <v>Contrat à bon de commande</v>
      </c>
      <c r="L21" s="252">
        <f ca="1"/>
        <v>43867</v>
      </c>
      <c r="M21" s="252">
        <f ca="1"/>
        <v>45657</v>
      </c>
      <c r="N21" s="250" t="str">
        <f ca="1"/>
        <v>4600003423</v>
      </c>
      <c r="O21" s="253" t="str">
        <f ca="1"/>
        <v>200000</v>
      </c>
      <c r="P21" s="249" t="str">
        <f ca="1"/>
        <v>Services courants</v>
      </c>
      <c r="Q21" s="250" t="str">
        <f ca="1"/>
        <v>13824</v>
      </c>
      <c r="R21" s="254" t="str">
        <f ca="1"/>
        <v>MABEMA RECEPTIONS</v>
      </c>
      <c r="S21" s="249" t="str">
        <f ca="1"/>
        <v>Suivi des commandes
Nom : FLORIANE Prénom : DURANT Tél : 01.84.20.17.50
Adresse électronique où envoyer les commandes :
servicesclubneuilly@orange.fr
Suivi facturation
Nom : THIAM Prénom :HAWA
Tél : 01 75 33 17 89
Adresse électronique : ni-adm@toutetbon.fr</v>
      </c>
      <c r="T21" s="250" t="str">
        <f ca="1"/>
        <v>FR</v>
      </c>
      <c r="U21"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21" s="249" t="str">
        <f ca="1"/>
        <v>Tous les sites de l'UPEC sauf marché(s) réservé(s) ou limité(s) à certains services particuliers. Contacter le Pôle achats dans le doute.</v>
      </c>
      <c r="W21" s="250" t="str">
        <f ca="1"/>
        <v>AA.63</v>
      </c>
      <c r="X21" s="255" t="str">
        <f ca="1"/>
        <v>SERVICES DE TRAITEURS / PLATEAUX REPAS</v>
      </c>
    </row>
    <row r="22" spans="1:24" ht="50.15" customHeight="1" x14ac:dyDescent="0.35">
      <c r="A22" s="197" t="str">
        <f ca="1"/>
        <v>Marché terminé</v>
      </c>
      <c r="B22" s="247" t="str">
        <f ca="1"/>
        <v>A</v>
      </c>
      <c r="C22" s="248" t="str">
        <f ca="1"/>
        <v>📦 Appro. généraux</v>
      </c>
      <c r="D22" s="249" t="str">
        <f ca="1"/>
        <v>Pôle Achats</v>
      </c>
      <c r="E22" s="250" t="str">
        <f ca="1"/>
        <v>2020PATRAITEUR</v>
      </c>
      <c r="F22" s="249" t="str">
        <f ca="1"/>
        <v>Prestations de traiteur</v>
      </c>
      <c r="G22" s="250" t="str">
        <f ca="1"/>
        <v>2020PATRAITEUR</v>
      </c>
      <c r="H22" s="249" t="str">
        <f ca="1"/>
        <v>Prestations de traiteur</v>
      </c>
      <c r="I22" s="251" t="str">
        <f ca="1"/>
        <v>Procédure adaptée</v>
      </c>
      <c r="J22" s="251" t="str">
        <f ca="1"/>
        <v>Contrat à bon de commande</v>
      </c>
      <c r="K22" s="251" t="str">
        <f ca="1"/>
        <v>Contrat à bon de commande</v>
      </c>
      <c r="L22" s="252">
        <f ca="1"/>
        <v>43868</v>
      </c>
      <c r="M22" s="252">
        <f ca="1"/>
        <v>45657</v>
      </c>
      <c r="N22" s="250" t="str">
        <f ca="1"/>
        <v>4600003424</v>
      </c>
      <c r="O22" s="253" t="str">
        <f ca="1"/>
        <v>600000</v>
      </c>
      <c r="P22" s="249" t="str">
        <f ca="1"/>
        <v>Services courants</v>
      </c>
      <c r="Q22" s="250" t="str">
        <f ca="1"/>
        <v>13824</v>
      </c>
      <c r="R22" s="254" t="str">
        <f ca="1"/>
        <v>MABEMA RECEPTIONS</v>
      </c>
      <c r="S22" s="249" t="str">
        <f ca="1"/>
        <v>Suivi des commandes
Nom : FLORIANE Prénom : DURANT Tél : 01.84.20.17.50
Adresse électronique où envoyer les commandes :
servicesclubneuilly@orange.fr
Suivi facturation
Nom : THIAM Prénom :HAWA
Tél : 01 75 33 17 89
Adresse électronique : ni-adm@toutetbon.fr</v>
      </c>
      <c r="T22" s="250" t="str">
        <f ca="1"/>
        <v>FR</v>
      </c>
      <c r="U22" s="740" t="str">
        <f ca="1"/>
        <v>https://upecnumerique.sharepoint.com/sites/DAF-PRB/documents_contractuels/Forms/AllItems.aspx?RootFolder=/sites%2FDAF%2DPRB%2Fdocuments%5Fcontractuels%2F1%2EMarch%C3%A9s%20ouverts%20%C3%A0%20TOUS%2F3%2ETraiteur%2DAlimentaire%2F2020PATRAITEUR&amp;View=%7B6F884D63%2DDCF1%2D49B2%2DBCDC%2DBDF571290E5C%7D</v>
      </c>
      <c r="V22" s="249" t="str">
        <f ca="1"/>
        <v>Tous les sites de l'UPEC sauf marché(s) réservé(s) ou limité(s) à certains services particuliers. Contacter le Pôle achats dans le doute.</v>
      </c>
      <c r="W22" s="250" t="str">
        <f ca="1"/>
        <v>AA.63</v>
      </c>
      <c r="X22" s="255" t="str">
        <f ca="1"/>
        <v>SERVICES DE TRAITEURS / PLATEAUX REPAS</v>
      </c>
    </row>
    <row r="23" spans="1:24" ht="50.15" customHeight="1" x14ac:dyDescent="0.35">
      <c r="A23" s="197" t="str">
        <f ca="1"/>
        <v>Marché terminé</v>
      </c>
      <c r="B23" s="247" t="str">
        <f ca="1"/>
        <v>A</v>
      </c>
      <c r="C23" s="248" t="str">
        <f ca="1"/>
        <v>📦 Appro. généraux</v>
      </c>
      <c r="D23" s="249" t="str">
        <f ca="1"/>
        <v>Pôle Achats</v>
      </c>
      <c r="E23" s="250" t="str">
        <f ca="1"/>
        <v>2020PFFPAPIERS</v>
      </c>
      <c r="F23" s="249" t="str">
        <f ca="1"/>
        <v>Fourniture de papier blanc</v>
      </c>
      <c r="G23" s="250" t="str">
        <f ca="1"/>
        <v>2020PFFPAPIERS</v>
      </c>
      <c r="H23" s="249" t="str">
        <f ca="1"/>
        <v>Fourniture de papier blanc</v>
      </c>
      <c r="I23" s="251" t="str">
        <f ca="1"/>
        <v>Procédure formalisée</v>
      </c>
      <c r="J23" s="251" t="str">
        <f ca="1"/>
        <v>Contrat à bon de commande</v>
      </c>
      <c r="K23" s="251" t="str">
        <f ca="1"/>
        <v>Contrat à bon de commande</v>
      </c>
      <c r="L23" s="252">
        <f ca="1"/>
        <v>43951</v>
      </c>
      <c r="M23" s="252">
        <f ca="1"/>
        <v>45382</v>
      </c>
      <c r="N23" s="250" t="str">
        <f ca="1"/>
        <v>4600003468</v>
      </c>
      <c r="O23" s="253" t="str">
        <f ca="1"/>
        <v>160000</v>
      </c>
      <c r="P23" s="249" t="str">
        <f ca="1"/>
        <v>Fournitures courantes</v>
      </c>
      <c r="Q23" s="250" t="str">
        <f ca="1"/>
        <v>4</v>
      </c>
      <c r="R23" s="254" t="str">
        <f ca="1"/>
        <v>OVOL FRANCE</v>
      </c>
      <c r="S23" s="249" t="str">
        <f ca="1"/>
        <v>&gt; Les BC sont passés sur la base du BPU ou sur la base des catalogues en veillant à ce que le titulaire applique le taux de remise contractuelle ; soit 35%    &gt; Toute commande &lt; à 100 € HT ne sera pas traitée par la société                                                                &gt; les commandes sont envoyés par mail: nordest.office@inapa.fr                                                 &gt; l'interlocutrice pour la passation des commandes: Madame LEJEAU , Tél : 01 34 21 38 99</v>
      </c>
      <c r="T23" s="250" t="str">
        <f ca="1"/>
        <v>FR</v>
      </c>
      <c r="U23" s="740" t="str">
        <f ca="1"/>
        <v>https://upecnumerique.sharepoint.com/sites/DAF-PRB/documents_contractuels/Forms/AllItems.aspx?id=%2Fsites%2FDAF%2DPRB%2Fdocuments%5Fcontractuels%2F1%2EMarch%C3%A9s%20ouverts%20%C3%A0%20TOUS%2F4%2EFonctionnement%20Courant%2F2020PFFPAPIERS%2DLot1&amp;viewid=6f884d63%2Ddcf1%2D49b2%2Dbcdc%2Dbdf571290e5c</v>
      </c>
      <c r="V23" s="249" t="str">
        <f ca="1"/>
        <v>Tous les sites de l'UPEC sauf marché(s) réservé(s) ou limité(s) à certains services particuliers. Contacter le Pôle achats dans le doute.</v>
      </c>
      <c r="W23" s="250" t="str">
        <f ca="1"/>
        <v>AC.01</v>
      </c>
      <c r="X23" s="255" t="str">
        <f ca="1"/>
        <v>PAPIERS BLANCS COLORES COURANTS PR IMPRESSION-REPROGRAPHIE</v>
      </c>
    </row>
    <row r="24" spans="1:24" ht="50.15" customHeight="1" x14ac:dyDescent="0.35">
      <c r="A24" s="197" t="str">
        <f ca="1"/>
        <v>Marché terminé</v>
      </c>
      <c r="B24" s="247" t="str">
        <f ca="1"/>
        <v>A</v>
      </c>
      <c r="C24" s="248" t="str">
        <f ca="1"/>
        <v>📦 Appro. généraux</v>
      </c>
      <c r="D24" s="249" t="str">
        <f ca="1"/>
        <v>Pôle Achats</v>
      </c>
      <c r="E24" s="250" t="str">
        <f ca="1"/>
        <v>2020PFFPAPIERS</v>
      </c>
      <c r="F24" s="249" t="str">
        <f ca="1"/>
        <v>Fourniture de papier couleur</v>
      </c>
      <c r="G24" s="250" t="str">
        <f ca="1"/>
        <v>2020PFFPAPIERS</v>
      </c>
      <c r="H24" s="249" t="str">
        <f ca="1"/>
        <v>Fourniture de papier couleur</v>
      </c>
      <c r="I24" s="251" t="str">
        <f ca="1"/>
        <v>Procédure formalisée</v>
      </c>
      <c r="J24" s="251" t="str">
        <f ca="1"/>
        <v>Contrat à bon de commande</v>
      </c>
      <c r="K24" s="251" t="str">
        <f ca="1"/>
        <v>Contrat à bon de commande</v>
      </c>
      <c r="L24" s="252">
        <f ca="1"/>
        <v>43951</v>
      </c>
      <c r="M24" s="252">
        <f ca="1"/>
        <v>45382</v>
      </c>
      <c r="N24" s="250" t="str">
        <f ca="1"/>
        <v>4600003472</v>
      </c>
      <c r="O24" s="253" t="str">
        <f ca="1"/>
        <v>160000</v>
      </c>
      <c r="P24" s="249" t="str">
        <f ca="1"/>
        <v>Fournitures courantes</v>
      </c>
      <c r="Q24" s="250" t="str">
        <f ca="1"/>
        <v>4</v>
      </c>
      <c r="R24" s="254" t="str">
        <f ca="1"/>
        <v>OVOL FRANCE</v>
      </c>
      <c r="S24" s="249" t="str">
        <f ca="1"/>
        <v>&gt; Les BC sont passés sur la base du BPU ou sur la base des catalogues en veillant à ce que le titulaire applique le taux de remise contractuelle ; soit 35%    &gt; Toute commande &lt; à 100 € HT ne sera pas traitée par la société                                                                &gt; les commandes sont envoyés par mail: nordest.office@inapa.fr                                                 &gt; l'interlocutrice pour la passation des commandes: Madame LEJEAU , Tél : 01 34 21 38 99</v>
      </c>
      <c r="T24" s="250" t="str">
        <f ca="1"/>
        <v>FR</v>
      </c>
      <c r="U24" s="740" t="str">
        <f ca="1"/>
        <v>https://upecnumerique.sharepoint.com/sites/DAF-PRB/documents_contractuels/Forms/AllItems.aspx?id=%2Fsites%2FDAF%2DPRB%2Fdocuments%5Fcontractuels%2F1%2EMarch%C3%A9s%20ouverts%20%C3%A0%20TOUS%2F4%2EFonctionnement%20Courant%2F2020PFFPAPIERS%2DLot1&amp;viewid=6f884d63%2Ddcf1%2D49b2%2Dbcdc%2Dbdf571290e5c</v>
      </c>
      <c r="V24" s="249" t="str">
        <f ca="1"/>
        <v>Tous les sites de l'UPEC sauf marché(s) réservé(s) ou limité(s) à certains services particuliers. Contacter le Pôle achats dans le doute.</v>
      </c>
      <c r="W24" s="250" t="str">
        <f ca="1"/>
        <v>AC.01</v>
      </c>
      <c r="X24" s="255" t="str">
        <f ca="1"/>
        <v>PAPIERS BLANCS COLORES COURANTS PR IMPRESSION-REPROGRAPHIE</v>
      </c>
    </row>
    <row r="25" spans="1:24" ht="50.15" customHeight="1" x14ac:dyDescent="0.35">
      <c r="A25" s="197" t="str">
        <f ca="1"/>
        <v>Marché terminé</v>
      </c>
      <c r="B25" s="247" t="str">
        <f ca="1"/>
        <v>A</v>
      </c>
      <c r="C25" s="248" t="str">
        <f ca="1"/>
        <v>📦 Appro. généraux</v>
      </c>
      <c r="D25" s="249" t="str">
        <f ca="1"/>
        <v>Pôle Achats</v>
      </c>
      <c r="E25" s="250" t="str">
        <f ca="1"/>
        <v>2020PFFONTAINE</v>
      </c>
      <c r="F25" s="249" t="str">
        <f ca="1"/>
        <v>Location de fontaines à eau et fourniture de consommables</v>
      </c>
      <c r="G25" s="250" t="str">
        <f ca="1"/>
        <v>2020PFFONTAINE</v>
      </c>
      <c r="H25" s="249" t="str">
        <f ca="1"/>
        <v>Location de fontaines à eau et fourniture de consommables</v>
      </c>
      <c r="I25" s="251" t="str">
        <f ca="1"/>
        <v>Procédure formalisée</v>
      </c>
      <c r="J25" s="251" t="str">
        <f ca="1"/>
        <v>Accord-cadre</v>
      </c>
      <c r="K25" s="251" t="str">
        <f ca="1"/>
        <v>à bons de commande sans minimum et avec maximum</v>
      </c>
      <c r="L25" s="252">
        <f ca="1"/>
        <v>43978</v>
      </c>
      <c r="M25" s="252">
        <f ca="1"/>
        <v>45438</v>
      </c>
      <c r="N25" s="250" t="str">
        <f ca="1"/>
        <v>4600003476</v>
      </c>
      <c r="O25" s="253" t="str">
        <f ca="1"/>
        <v>250000</v>
      </c>
      <c r="P25" s="249" t="str">
        <f ca="1"/>
        <v>Fournitures courantes</v>
      </c>
      <c r="Q25" s="250" t="str">
        <f ca="1"/>
        <v>54</v>
      </c>
      <c r="R25" s="254" t="str">
        <f ca="1"/>
        <v>CHATEAU D'EAU</v>
      </c>
      <c r="S25" s="249" t="str">
        <f ca="1"/>
        <v>A COMPLETER</v>
      </c>
      <c r="T25" s="250" t="str">
        <f ca="1"/>
        <v>FR</v>
      </c>
      <c r="U25" s="740" t="str">
        <f ca="1"/>
        <v>https://upecnumerique.sharepoint.com/sites/DAF-PRB/documents_contractuels/Forms/AllItems.aspx?id=%2Fsites%2FDAF%2DPRB%2Fdocuments%5Fcontractuels%2F1%2EMarch%C3%A9s%20ouverts%20%C3%A0%20TOUS%2F4%2EFonctionnement%20Courant%2F2020PFFONTAINE&amp;viewid=6f884d63%2Ddcf1%2D49b2%2Dbcdc%2Dbdf571290e5c</v>
      </c>
      <c r="V25" s="249" t="str">
        <f ca="1"/>
        <v>Tous les sites de l'UPEC sauf marché(s) réservé(s) ou limité(s) à certains services particuliers. Contacter le Pôle achats dans le doute.</v>
      </c>
      <c r="W25" s="250" t="str">
        <f ca="1"/>
        <v>AA.21 ; AA.41</v>
      </c>
      <c r="X25" s="255" t="str">
        <f ca="1"/>
        <v>BOISSONS NON ALCOOLISEES</v>
      </c>
    </row>
    <row r="26" spans="1:24" ht="50.15" customHeight="1" x14ac:dyDescent="0.35">
      <c r="A26" s="197" t="str">
        <f ca="1"/>
        <v>Marché terminé</v>
      </c>
      <c r="B26" s="247" t="str">
        <f ca="1"/>
        <v>A</v>
      </c>
      <c r="C26" s="248" t="str">
        <f ca="1"/>
        <v>📦 Appro. généraux</v>
      </c>
      <c r="D26" s="249" t="str">
        <f ca="1"/>
        <v>Pôle Achats</v>
      </c>
      <c r="E26" s="250" t="str">
        <f ca="1"/>
        <v>2020PFFONTAINE</v>
      </c>
      <c r="F26" s="249" t="str">
        <f ca="1"/>
        <v>Location de fontaines à eau et fourniture de consommables</v>
      </c>
      <c r="G26" s="250" t="str">
        <f ca="1"/>
        <v>2020PFFONTAINE</v>
      </c>
      <c r="H26" s="249" t="str">
        <f ca="1"/>
        <v>Location de fontaines à eau et fourniture de consommables</v>
      </c>
      <c r="I26" s="251" t="str">
        <f ca="1"/>
        <v>Procédure formalisée</v>
      </c>
      <c r="J26" s="251" t="str">
        <f ca="1"/>
        <v>Contrat à bon de commande</v>
      </c>
      <c r="K26" s="251" t="str">
        <f ca="1"/>
        <v>Contrat à bon de commande</v>
      </c>
      <c r="L26" s="252">
        <f ca="1"/>
        <v>43978</v>
      </c>
      <c r="M26" s="252">
        <f ca="1"/>
        <v>45438</v>
      </c>
      <c r="N26" s="250" t="str">
        <f ca="1"/>
        <v>4600003477</v>
      </c>
      <c r="O26" s="253" t="str">
        <f ca="1"/>
        <v>250000</v>
      </c>
      <c r="P26" s="249" t="str">
        <f ca="1"/>
        <v>Fournitures courantes</v>
      </c>
      <c r="Q26" s="250" t="str">
        <f ca="1"/>
        <v>54</v>
      </c>
      <c r="R26" s="254" t="str">
        <f ca="1"/>
        <v>CHATEAU D'EAU</v>
      </c>
      <c r="S26" s="249" t="str">
        <f ca="1"/>
        <v>A COMPLETER</v>
      </c>
      <c r="T26" s="250" t="str">
        <f ca="1"/>
        <v>FR</v>
      </c>
      <c r="U26" s="256" t="str">
        <f ca="1"/>
        <v>https://upecnumerique.sharepoint.com/sites/DAF-PRB/documents_contractuels/Forms/AllItems.aspx?id=%2Fsites%2FDAF%2DPRB%2Fdocuments%5Fcontractuels%2F1%2EMarch%C3%A9s%20ouverts%20%C3%A0%20TOUS%2F4%2EFonctionnement%20Courant%2F2020PFFONTAINE&amp;viewid=6f884d63%2Ddcf1%2D49b2%2Dbcdc%2Dbdf571290e5c</v>
      </c>
      <c r="V26" s="249" t="str">
        <f ca="1"/>
        <v>Tous les sites de l'UPEC sauf marché(s) réservé(s) ou limité(s) à certains services particuliers. Contacter le Pôle achats dans le doute.</v>
      </c>
      <c r="W26" s="250" t="str">
        <f ca="1"/>
        <v>AA.21 ; AA.41 ; AA.44</v>
      </c>
      <c r="X26" s="255" t="str">
        <f ca="1"/>
        <v>BOISSONS NON ALCOOLISEES</v>
      </c>
    </row>
    <row r="27" spans="1:24" ht="50.15" customHeight="1" x14ac:dyDescent="0.35">
      <c r="A27" s="197" t="str">
        <f ca="1"/>
        <v>Marché terminé</v>
      </c>
      <c r="B27" s="247" t="str">
        <f ca="1"/>
        <v>A</v>
      </c>
      <c r="C27" s="248" t="str">
        <f ca="1"/>
        <v>📦 Appro. généraux</v>
      </c>
      <c r="D27" s="249" t="str">
        <f ca="1"/>
        <v>Pôle Achats</v>
      </c>
      <c r="E27" s="250" t="str">
        <f ca="1"/>
        <v>2020MSCARBURAN</v>
      </c>
      <c r="F27" s="249" t="str">
        <f ca="1"/>
        <v>Fourniture de carburant, de prestations de lavage, de péage et de stationnement</v>
      </c>
      <c r="G27" s="250" t="str">
        <f ca="1"/>
        <v>2020MSCARBURAN</v>
      </c>
      <c r="H27" s="249" t="str">
        <f ca="1"/>
        <v>Fourniture de carburant, de prestations de lavage, de péage et de stationnement</v>
      </c>
      <c r="I27" s="251" t="str">
        <f ca="1"/>
        <v>Marché subséquent</v>
      </c>
      <c r="J27" s="251" t="str">
        <f ca="1"/>
        <v>Marché subséquent</v>
      </c>
      <c r="K27" s="251" t="str">
        <f ca="1"/>
        <v>Marché subséquent</v>
      </c>
      <c r="L27" s="252">
        <f ca="1"/>
        <v>44013</v>
      </c>
      <c r="M27" s="252">
        <f ca="1"/>
        <v>45657</v>
      </c>
      <c r="N27" s="250" t="str">
        <f ca="1"/>
        <v>4600003482</v>
      </c>
      <c r="O27" s="253" t="str">
        <f ca="1"/>
        <v>180000</v>
      </c>
      <c r="P27" s="249" t="str">
        <f ca="1"/>
        <v>Fournitures courantes</v>
      </c>
      <c r="Q27" s="250" t="str">
        <f ca="1"/>
        <v>14191</v>
      </c>
      <c r="R27" s="254" t="str">
        <f ca="1"/>
        <v>SOCIETE DES PETROLES SHELL</v>
      </c>
      <c r="S27" s="249" t="str">
        <f ca="1"/>
        <v>voir les documents du marché</v>
      </c>
      <c r="T27" s="250" t="str">
        <f ca="1"/>
        <v>FR</v>
      </c>
      <c r="U27" s="740" t="str">
        <f ca="1"/>
        <v>https://upecnumerique.sharepoint.com/:f:/r/sites/DAF-PRB/documents_contractuels/2.March%C3%A9s%20acc%C3%A8s%20LIMITE/4.Fonctionnement%20courant/2020MSCARBURAN?csf=1&amp;web=1&amp;e=mE7giB</v>
      </c>
      <c r="V27" s="249" t="str">
        <f ca="1"/>
        <v>Tous les sites de l'UPEC sauf marché(s) réservé(s) ou limité(s) à certains services particuliers. Contacter le Pôle achats dans le doute.</v>
      </c>
      <c r="W27" s="250" t="str">
        <f ca="1"/>
        <v>AD.21 ; AD.42</v>
      </c>
      <c r="X27" s="255" t="str">
        <f ca="1"/>
        <v>CARBURANTS A LA POMPE (AUTOMOBILES)</v>
      </c>
    </row>
    <row r="28" spans="1:24" ht="50.15" customHeight="1" x14ac:dyDescent="0.35">
      <c r="A28" s="197" t="str">
        <f ca="1"/>
        <v>Marché terminé</v>
      </c>
      <c r="B28" s="247" t="str">
        <f ca="1"/>
        <v>A</v>
      </c>
      <c r="C28" s="248" t="str">
        <f ca="1"/>
        <v>📦 Appro. généraux</v>
      </c>
      <c r="D28" s="249" t="str">
        <f ca="1"/>
        <v>Pôle Achats</v>
      </c>
      <c r="E28" s="250" t="str">
        <f ca="1"/>
        <v>2020PFDENREEAL</v>
      </c>
      <c r="F28" s="249" t="str">
        <f ca="1"/>
        <v>FOURNITURE DENREES ALIMENTAIRES INSPE</v>
      </c>
      <c r="G28" s="250" t="str">
        <f ca="1"/>
        <v>2020PFDENREEAL</v>
      </c>
      <c r="H28" s="249" t="str">
        <f ca="1"/>
        <v>FOURNITURE DENREES ALIMENTAIRES INSPE</v>
      </c>
      <c r="I28" s="251" t="str">
        <f ca="1"/>
        <v>Procédure formalisée</v>
      </c>
      <c r="J28" s="251" t="str">
        <f ca="1"/>
        <v>Contrat à bon de commande</v>
      </c>
      <c r="K28" s="251" t="str">
        <f ca="1"/>
        <v>Contrat à bon de commande</v>
      </c>
      <c r="L28" s="252">
        <f ca="1"/>
        <v>44082</v>
      </c>
      <c r="M28" s="252">
        <f ca="1"/>
        <v>45535</v>
      </c>
      <c r="N28" s="250" t="str">
        <f ca="1"/>
        <v>4600003531</v>
      </c>
      <c r="O28" s="253" t="str">
        <f ca="1"/>
        <v>90000</v>
      </c>
      <c r="P28" s="249" t="str">
        <f ca="1"/>
        <v>Fournitures courantes</v>
      </c>
      <c r="Q28" s="250" t="str">
        <f ca="1"/>
        <v>14347</v>
      </c>
      <c r="R28" s="254" t="str">
        <f ca="1"/>
        <v>POMONA EPISAVEURS</v>
      </c>
      <c r="S28" s="249" t="str">
        <f ca="1"/>
        <v>MH.CARLIER@EPISAVEURS.FR  -  0149776161</v>
      </c>
      <c r="T28" s="250" t="str">
        <f ca="1"/>
        <v>FR</v>
      </c>
      <c r="U28" s="250" t="str">
        <f ca="1"/>
        <v/>
      </c>
      <c r="V28" s="249" t="str">
        <f ca="1"/>
        <v>Tous les sites de l'UPEC sauf marché(s) réservé(s) ou limité(s) à certains services particuliers. Contacter le Pôle achats dans le doute.</v>
      </c>
      <c r="W28" s="250" t="str">
        <f ca="1"/>
        <v>AA.23</v>
      </c>
      <c r="X28" s="255" t="str">
        <f ca="1"/>
        <v>CONSERVES ET EPICERIE</v>
      </c>
    </row>
    <row r="29" spans="1:24" ht="50.15" customHeight="1" x14ac:dyDescent="0.35">
      <c r="A29" s="197" t="str">
        <f ca="1"/>
        <v>Marché terminé</v>
      </c>
      <c r="B29" s="247" t="str">
        <f ca="1"/>
        <v>A</v>
      </c>
      <c r="C29" s="248" t="str">
        <f ca="1"/>
        <v>📦 Appro. généraux</v>
      </c>
      <c r="D29" s="249" t="str">
        <f ca="1"/>
        <v>Pôle Achats</v>
      </c>
      <c r="E29" s="250" t="str">
        <f ca="1"/>
        <v>2020PFDENREEAL</v>
      </c>
      <c r="F29" s="249" t="str">
        <f ca="1"/>
        <v>FOURNITURE DENREES ALIMENTAIRES INSPE</v>
      </c>
      <c r="G29" s="250" t="str">
        <f ca="1"/>
        <v>2020PFDENREEAL</v>
      </c>
      <c r="H29" s="249" t="str">
        <f ca="1"/>
        <v>FOURNITURE DENREES ALIMENTAIRES INSPE</v>
      </c>
      <c r="I29" s="251" t="str">
        <f ca="1"/>
        <v>Procédure formalisée</v>
      </c>
      <c r="J29" s="251" t="str">
        <f ca="1"/>
        <v>Contrat à bon de commande</v>
      </c>
      <c r="K29" s="251" t="str">
        <f ca="1"/>
        <v>Contrat à bon de commande</v>
      </c>
      <c r="L29" s="252">
        <f ca="1"/>
        <v>44082</v>
      </c>
      <c r="M29" s="252">
        <f ca="1"/>
        <v>45535</v>
      </c>
      <c r="N29" s="250" t="str">
        <f ca="1"/>
        <v>4600003532</v>
      </c>
      <c r="O29" s="253" t="str">
        <f ca="1"/>
        <v>90000</v>
      </c>
      <c r="P29" s="249" t="str">
        <f ca="1"/>
        <v>Fournitures courantes</v>
      </c>
      <c r="Q29" s="250" t="str">
        <f ca="1"/>
        <v>14347</v>
      </c>
      <c r="R29" s="254" t="str">
        <f ca="1"/>
        <v>POMONA EPISAVEURS</v>
      </c>
      <c r="S29" s="249" t="str">
        <f ca="1"/>
        <v>MH.CARLIER@EPISAVEURS.FR  -  0149776161</v>
      </c>
      <c r="T29" s="250" t="str">
        <f ca="1"/>
        <v>FR</v>
      </c>
      <c r="U29" s="250" t="str">
        <f ca="1"/>
        <v/>
      </c>
      <c r="V29" s="249" t="str">
        <f ca="1"/>
        <v>Tous les sites de l'UPEC sauf marché(s) réservé(s) ou limité(s) à certains services particuliers. Contacter le Pôle achats dans le doute.</v>
      </c>
      <c r="W29" s="250" t="str">
        <f ca="1"/>
        <v>AA.23</v>
      </c>
      <c r="X29" s="255" t="str">
        <f ca="1"/>
        <v>CONSERVES ET EPICERIE</v>
      </c>
    </row>
    <row r="30" spans="1:24" ht="50.15" customHeight="1" x14ac:dyDescent="0.35">
      <c r="A30" s="197" t="str">
        <f ca="1"/>
        <v>Marché terminé</v>
      </c>
      <c r="B30" s="247" t="str">
        <f ca="1"/>
        <v>A</v>
      </c>
      <c r="C30" s="248" t="str">
        <f ca="1"/>
        <v>📦 Appro. généraux</v>
      </c>
      <c r="D30" s="249" t="str">
        <f ca="1"/>
        <v>Pôle Achats</v>
      </c>
      <c r="E30" s="250" t="str">
        <f ca="1"/>
        <v>2020PFDENREEAL</v>
      </c>
      <c r="F30" s="249" t="str">
        <f ca="1"/>
        <v>FOURNITURE DENREES ALIMENTAIRES INSPE</v>
      </c>
      <c r="G30" s="250" t="str">
        <f ca="1"/>
        <v>2020PFDENREEAL</v>
      </c>
      <c r="H30" s="249" t="str">
        <f ca="1"/>
        <v>FOURNITURE DENREES ALIMENTAIRES INSPE</v>
      </c>
      <c r="I30" s="251" t="str">
        <f ca="1"/>
        <v>Procédure formalisée</v>
      </c>
      <c r="J30" s="251" t="str">
        <f ca="1"/>
        <v>Contrat à bon de commande</v>
      </c>
      <c r="K30" s="251" t="str">
        <f ca="1"/>
        <v>Contrat à bon de commande</v>
      </c>
      <c r="L30" s="252">
        <f ca="1"/>
        <v>44082</v>
      </c>
      <c r="M30" s="252">
        <f ca="1"/>
        <v>45535</v>
      </c>
      <c r="N30" s="250" t="str">
        <f ca="1"/>
        <v>4600003535</v>
      </c>
      <c r="O30" s="253" t="str">
        <f ca="1"/>
        <v>60000</v>
      </c>
      <c r="P30" s="249" t="str">
        <f ca="1"/>
        <v>Fournitures courantes</v>
      </c>
      <c r="Q30" s="250" t="str">
        <f ca="1"/>
        <v>634</v>
      </c>
      <c r="R30" s="254" t="str">
        <f ca="1"/>
        <v>GUILLOT JOUANI</v>
      </c>
      <c r="S30" s="249" t="str">
        <f ca="1"/>
        <v>agenevieve@guillotjouani.com   -  0149637620</v>
      </c>
      <c r="T30" s="250" t="str">
        <f ca="1"/>
        <v>FR</v>
      </c>
      <c r="U30" s="250" t="str">
        <f ca="1"/>
        <v/>
      </c>
      <c r="V30" s="249" t="str">
        <f ca="1"/>
        <v>Tous les sites de l'UPEC sauf marché(s) réservé(s) ou limité(s) à certains services particuliers. Contacter le Pôle achats dans le doute.</v>
      </c>
      <c r="W30" s="250" t="str">
        <f ca="1"/>
        <v>AA.15</v>
      </c>
      <c r="X30" s="255" t="str">
        <f ca="1"/>
        <v>?UFS ET PRODUITS LAITIERS</v>
      </c>
    </row>
    <row r="31" spans="1:24" ht="50.15" customHeight="1" x14ac:dyDescent="0.35">
      <c r="A31" s="197" t="str">
        <f ca="1"/>
        <v>Marché terminé</v>
      </c>
      <c r="B31" s="247" t="str">
        <f ca="1"/>
        <v>A</v>
      </c>
      <c r="C31" s="248" t="str">
        <f ca="1"/>
        <v>📦 Appro. généraux</v>
      </c>
      <c r="D31" s="249" t="str">
        <f ca="1"/>
        <v>Pôle Achats</v>
      </c>
      <c r="E31" s="250" t="str">
        <f ca="1"/>
        <v>2020PFDENREEAL</v>
      </c>
      <c r="F31" s="249" t="str">
        <f ca="1"/>
        <v>FOURNITURE DENREES ALIMENTAIRES INSPE</v>
      </c>
      <c r="G31" s="250" t="str">
        <f ca="1"/>
        <v>2020PFDENREEAL</v>
      </c>
      <c r="H31" s="249" t="str">
        <f ca="1"/>
        <v>FOURNITURE DENREES ALIMENTAIRES INSPE</v>
      </c>
      <c r="I31" s="251" t="str">
        <f ca="1"/>
        <v>Procédure formalisée</v>
      </c>
      <c r="J31" s="251" t="str">
        <f ca="1"/>
        <v>Contrat à bon de commande</v>
      </c>
      <c r="K31" s="251" t="str">
        <f ca="1"/>
        <v>Contrat à bon de commande</v>
      </c>
      <c r="L31" s="252">
        <f ca="1"/>
        <v>44082</v>
      </c>
      <c r="M31" s="252">
        <f ca="1"/>
        <v>45535</v>
      </c>
      <c r="N31" s="250" t="str">
        <f ca="1"/>
        <v>4600003536</v>
      </c>
      <c r="O31" s="253" t="str">
        <f ca="1"/>
        <v>60000</v>
      </c>
      <c r="P31" s="249" t="str">
        <f ca="1"/>
        <v>Fournitures courantes</v>
      </c>
      <c r="Q31" s="250" t="str">
        <f ca="1"/>
        <v>634</v>
      </c>
      <c r="R31" s="254" t="str">
        <f ca="1"/>
        <v>GUILLOT JOUANI</v>
      </c>
      <c r="S31" s="249" t="str">
        <f ca="1"/>
        <v>agenevieve@guillotjouani.com   -  0149637620</v>
      </c>
      <c r="T31" s="250" t="str">
        <f ca="1"/>
        <v>FR</v>
      </c>
      <c r="U31" s="250" t="str">
        <f ca="1"/>
        <v/>
      </c>
      <c r="V31" s="249" t="str">
        <f ca="1"/>
        <v>Tous les sites de l'UPEC sauf marché(s) réservé(s) ou limité(s) à certains services particuliers. Contacter le Pôle achats dans le doute.</v>
      </c>
      <c r="W31" s="250" t="str">
        <f ca="1"/>
        <v>AA.15</v>
      </c>
      <c r="X31" s="255" t="str">
        <f ca="1"/>
        <v>?UFS ET PRODUITS LAITIERS</v>
      </c>
    </row>
    <row r="32" spans="1:24" ht="50.15" customHeight="1" x14ac:dyDescent="0.35">
      <c r="A32" s="197" t="str">
        <f ca="1"/>
        <v>Marché terminé</v>
      </c>
      <c r="B32" s="247" t="str">
        <f ca="1"/>
        <v>A</v>
      </c>
      <c r="C32" s="248" t="str">
        <f ca="1"/>
        <v>📦 Appro. généraux</v>
      </c>
      <c r="D32" s="249" t="str">
        <f ca="1"/>
        <v>Pôle Achats</v>
      </c>
      <c r="E32" s="250" t="str">
        <f ca="1"/>
        <v>2020PFDENREEAL</v>
      </c>
      <c r="F32" s="249" t="str">
        <f ca="1"/>
        <v>FOURNITURE DENREES ALIMENTAIRES INSPE</v>
      </c>
      <c r="G32" s="250" t="str">
        <f ca="1"/>
        <v>2020PFDENREEAL</v>
      </c>
      <c r="H32" s="249" t="str">
        <f ca="1"/>
        <v>FOURNITURE DENREES ALIMENTAIRES INSPE</v>
      </c>
      <c r="I32" s="251" t="str">
        <f ca="1"/>
        <v>Procédure formalisée</v>
      </c>
      <c r="J32" s="251" t="str">
        <f ca="1"/>
        <v>Contrat à bon de commande</v>
      </c>
      <c r="K32" s="251" t="str">
        <f ca="1"/>
        <v>Contrat à bon de commande</v>
      </c>
      <c r="L32" s="252">
        <f ca="1"/>
        <v>44082</v>
      </c>
      <c r="M32" s="252">
        <f ca="1"/>
        <v>45535</v>
      </c>
      <c r="N32" s="250" t="str">
        <f ca="1"/>
        <v>4600003539</v>
      </c>
      <c r="O32" s="253" t="str">
        <f ca="1"/>
        <v>190000</v>
      </c>
      <c r="P32" s="249" t="str">
        <f ca="1"/>
        <v>Fournitures courantes</v>
      </c>
      <c r="Q32" s="250" t="str">
        <f ca="1"/>
        <v>14348</v>
      </c>
      <c r="R32" s="254" t="str">
        <f ca="1"/>
        <v>SYSCO FRANCE SAS</v>
      </c>
      <c r="S32" s="249" t="str">
        <f ca="1"/>
        <v>TEL : 01.45.12.67.00 FAX : 01.46.86.79.67 Mail : commandescoll1.idf@sysco.com
Siret n°316 807 015 01340</v>
      </c>
      <c r="T32" s="250" t="str">
        <f ca="1"/>
        <v>FR</v>
      </c>
      <c r="U32" s="250" t="str">
        <f ca="1"/>
        <v/>
      </c>
      <c r="V32" s="249" t="str">
        <f ca="1"/>
        <v>Tous les sites de l'UPEC sauf marché(s) réservé(s) ou limité(s) à certains services particuliers. Contacter le Pôle achats dans le doute.</v>
      </c>
      <c r="W32" s="250" t="str">
        <f ca="1"/>
        <v>AA.05</v>
      </c>
      <c r="X32" s="255" t="str">
        <f ca="1"/>
        <v>PREPARATIONS ALIMENTAIRES ET PLATS CUISINES CONGELES</v>
      </c>
    </row>
    <row r="33" spans="1:24" ht="50.15" customHeight="1" x14ac:dyDescent="0.35">
      <c r="A33" s="197" t="str">
        <f ca="1"/>
        <v>Marché terminé</v>
      </c>
      <c r="B33" s="247" t="str">
        <f ca="1"/>
        <v>A</v>
      </c>
      <c r="C33" s="248" t="str">
        <f ca="1"/>
        <v>📦 Appro. généraux</v>
      </c>
      <c r="D33" s="249" t="str">
        <f ca="1"/>
        <v>Pôle Achats</v>
      </c>
      <c r="E33" s="250" t="str">
        <f ca="1"/>
        <v>2020PFDENREEAL</v>
      </c>
      <c r="F33" s="249" t="str">
        <f ca="1"/>
        <v>FOURNITURE DENREES ALIMENTAIRES INSPE</v>
      </c>
      <c r="G33" s="250" t="str">
        <f ca="1"/>
        <v>2020PFDENREEAL</v>
      </c>
      <c r="H33" s="249" t="str">
        <f ca="1"/>
        <v>FOURNITURE DENREES ALIMENTAIRES INSPE</v>
      </c>
      <c r="I33" s="251" t="str">
        <f ca="1"/>
        <v>Procédure formalisée</v>
      </c>
      <c r="J33" s="251" t="str">
        <f ca="1"/>
        <v>Contrat à bon de commande</v>
      </c>
      <c r="K33" s="251" t="str">
        <f ca="1"/>
        <v>Contrat à bon de commande</v>
      </c>
      <c r="L33" s="252">
        <f ca="1"/>
        <v>44082</v>
      </c>
      <c r="M33" s="252">
        <f ca="1"/>
        <v>45535</v>
      </c>
      <c r="N33" s="250" t="str">
        <f ca="1"/>
        <v>4600003540</v>
      </c>
      <c r="O33" s="253" t="str">
        <f ca="1"/>
        <v>190000</v>
      </c>
      <c r="P33" s="249" t="str">
        <f ca="1"/>
        <v>Fournitures courantes</v>
      </c>
      <c r="Q33" s="250" t="str">
        <f ca="1"/>
        <v>14348</v>
      </c>
      <c r="R33" s="254" t="str">
        <f ca="1"/>
        <v>SYSCO FRANCE SAS</v>
      </c>
      <c r="S33" s="249" t="str">
        <f ca="1"/>
        <v>TEL : 01.45.12.67.00 FAX : 01.46.86.79.67 Mail : commandescoll1.idf@sysco.com
Siret n°316 807 015 01340</v>
      </c>
      <c r="T33" s="250" t="str">
        <f ca="1"/>
        <v>FR</v>
      </c>
      <c r="U33" s="250" t="str">
        <f ca="1"/>
        <v/>
      </c>
      <c r="V33" s="249" t="str">
        <f ca="1"/>
        <v>Tous les sites de l'UPEC sauf marché(s) réservé(s) ou limité(s) à certains services particuliers. Contacter le Pôle achats dans le doute.</v>
      </c>
      <c r="W33" s="250" t="str">
        <f ca="1"/>
        <v>AA.05</v>
      </c>
      <c r="X33" s="255" t="str">
        <f ca="1"/>
        <v>PREPARATIONS ALIMENTAIRES ET PLATS CUISINES CONGELES</v>
      </c>
    </row>
    <row r="34" spans="1:24" ht="50.15" customHeight="1" x14ac:dyDescent="0.35">
      <c r="A34" s="197" t="str">
        <f ca="1"/>
        <v>Marché terminé</v>
      </c>
      <c r="B34" s="247" t="str">
        <f ca="1"/>
        <v>A</v>
      </c>
      <c r="C34" s="248" t="str">
        <f ca="1"/>
        <v>📦 Appro. généraux</v>
      </c>
      <c r="D34" s="249" t="str">
        <f ca="1"/>
        <v>Pôle Achats</v>
      </c>
      <c r="E34" s="250" t="str">
        <f ca="1"/>
        <v>2020PFDENREEAL</v>
      </c>
      <c r="F34" s="249" t="str">
        <f ca="1"/>
        <v>FOURNITURE DENREES ALIMENTAIRES INSPE</v>
      </c>
      <c r="G34" s="250" t="str">
        <f ca="1"/>
        <v>2020PFDENREEAL</v>
      </c>
      <c r="H34" s="249" t="str">
        <f ca="1"/>
        <v>FOURNITURE DENREES ALIMENTAIRES INSPE</v>
      </c>
      <c r="I34" s="251" t="str">
        <f ca="1"/>
        <v>Procédure formalisée</v>
      </c>
      <c r="J34" s="251" t="str">
        <f ca="1"/>
        <v>Contrat à bon de commande</v>
      </c>
      <c r="K34" s="251" t="str">
        <f ca="1"/>
        <v>Contrat à bon de commande</v>
      </c>
      <c r="L34" s="252">
        <f ca="1"/>
        <v>44082</v>
      </c>
      <c r="M34" s="252">
        <f ca="1"/>
        <v>45535</v>
      </c>
      <c r="N34" s="250" t="str">
        <f ca="1"/>
        <v>4600003543</v>
      </c>
      <c r="O34" s="253" t="str">
        <f ca="1"/>
        <v>60000</v>
      </c>
      <c r="P34" s="249" t="str">
        <f ca="1"/>
        <v>Fournitures courantes</v>
      </c>
      <c r="Q34" s="250" t="str">
        <f ca="1"/>
        <v>1150</v>
      </c>
      <c r="R34" s="254" t="str">
        <f ca="1"/>
        <v>POMONA PASSION FROID</v>
      </c>
      <c r="S34" s="249" t="str">
        <f ca="1"/>
        <v>Tél : 01 64 54 20 20 | ppf-chy-marchespublics@passionfroid.fr</v>
      </c>
      <c r="T34" s="250" t="str">
        <f ca="1"/>
        <v>FR</v>
      </c>
      <c r="U34" s="250" t="str">
        <f ca="1"/>
        <v/>
      </c>
      <c r="V34" s="249" t="str">
        <f ca="1"/>
        <v>Tous les sites de l'UPEC sauf marché(s) réservé(s) ou limité(s) à certains services particuliers. Contacter le Pôle achats dans le doute.</v>
      </c>
      <c r="W34" s="250" t="str">
        <f ca="1"/>
        <v>AA.12</v>
      </c>
      <c r="X34" s="255" t="str">
        <f ca="1"/>
        <v>VIANDES FRAICHES - REFRIGEREES</v>
      </c>
    </row>
    <row r="35" spans="1:24" ht="50.15" customHeight="1" x14ac:dyDescent="0.35">
      <c r="A35" s="197" t="str">
        <f ca="1"/>
        <v>Marché terminé</v>
      </c>
      <c r="B35" s="247" t="str">
        <f ca="1"/>
        <v>A</v>
      </c>
      <c r="C35" s="248" t="str">
        <f ca="1"/>
        <v>📦 Appro. généraux</v>
      </c>
      <c r="D35" s="249" t="str">
        <f ca="1"/>
        <v>Pôle Achats</v>
      </c>
      <c r="E35" s="250" t="str">
        <f ca="1"/>
        <v>2020PFDENREEAL</v>
      </c>
      <c r="F35" s="249" t="str">
        <f ca="1"/>
        <v>FOURNITURE DENREES ALIMENTAIRES INSPE</v>
      </c>
      <c r="G35" s="250" t="str">
        <f ca="1"/>
        <v>2020PFDENREEAL</v>
      </c>
      <c r="H35" s="249" t="str">
        <f ca="1"/>
        <v>FOURNITURE DENREES ALIMENTAIRES INSPE</v>
      </c>
      <c r="I35" s="251" t="str">
        <f ca="1"/>
        <v>Procédure formalisée</v>
      </c>
      <c r="J35" s="251" t="str">
        <f ca="1"/>
        <v>Contrat à bon de commande</v>
      </c>
      <c r="K35" s="251" t="str">
        <f ca="1"/>
        <v>Contrat à bon de commande</v>
      </c>
      <c r="L35" s="252">
        <f ca="1"/>
        <v>44082</v>
      </c>
      <c r="M35" s="252">
        <f ca="1"/>
        <v>45535</v>
      </c>
      <c r="N35" s="250" t="str">
        <f ca="1"/>
        <v>4600003544</v>
      </c>
      <c r="O35" s="253" t="str">
        <f ca="1"/>
        <v>60000</v>
      </c>
      <c r="P35" s="249" t="str">
        <f ca="1"/>
        <v>Fournitures courantes</v>
      </c>
      <c r="Q35" s="250" t="str">
        <f ca="1"/>
        <v>1150</v>
      </c>
      <c r="R35" s="254" t="str">
        <f ca="1"/>
        <v>POMONA PASSION FROID</v>
      </c>
      <c r="S35" s="249" t="str">
        <f ca="1"/>
        <v>Tél : 01 64 54 20 20 | ppf-chy-marchespublics@passionfroid.fr</v>
      </c>
      <c r="T35" s="250" t="str">
        <f ca="1"/>
        <v>FR</v>
      </c>
      <c r="U35" s="250" t="str">
        <f ca="1"/>
        <v/>
      </c>
      <c r="V35" s="249" t="str">
        <f ca="1"/>
        <v>Tous les sites de l'UPEC sauf marché(s) réservé(s) ou limité(s) à certains services particuliers. Contacter le Pôle achats dans le doute.</v>
      </c>
      <c r="W35" s="250" t="str">
        <f ca="1"/>
        <v>AA.12</v>
      </c>
      <c r="X35" s="255" t="str">
        <f ca="1"/>
        <v>VIANDES FRAICHES - REFRIGEREES</v>
      </c>
    </row>
    <row r="36" spans="1:24" ht="50.15" customHeight="1" x14ac:dyDescent="0.35">
      <c r="A36" s="197" t="str">
        <f ca="1"/>
        <v>Marché terminé</v>
      </c>
      <c r="B36" s="247" t="str">
        <f ca="1"/>
        <v>A</v>
      </c>
      <c r="C36" s="248" t="str">
        <f ca="1"/>
        <v>📦 Appro. généraux</v>
      </c>
      <c r="D36" s="249" t="str">
        <f ca="1"/>
        <v>Pôle Achats</v>
      </c>
      <c r="E36" s="250" t="str">
        <f ca="1"/>
        <v>2020PFDENREEAL</v>
      </c>
      <c r="F36" s="249" t="str">
        <f ca="1"/>
        <v>FOURNITURE DENREES ALIMENTAIRES INSPE</v>
      </c>
      <c r="G36" s="250" t="str">
        <f ca="1"/>
        <v>2020PFDENREEAL</v>
      </c>
      <c r="H36" s="249" t="str">
        <f ca="1"/>
        <v>FOURNITURE DENREES ALIMENTAIRES INSPE</v>
      </c>
      <c r="I36" s="251" t="str">
        <f ca="1"/>
        <v>Procédure formalisée</v>
      </c>
      <c r="J36" s="251" t="str">
        <f ca="1"/>
        <v>Contrat à bon de commande</v>
      </c>
      <c r="K36" s="251" t="str">
        <f ca="1"/>
        <v>Contrat à bon de commande</v>
      </c>
      <c r="L36" s="252">
        <f ca="1"/>
        <v>44082</v>
      </c>
      <c r="M36" s="252">
        <f ca="1"/>
        <v>45535</v>
      </c>
      <c r="N36" s="250" t="str">
        <f ca="1"/>
        <v>4600003547</v>
      </c>
      <c r="O36" s="253" t="str">
        <f ca="1"/>
        <v>50000</v>
      </c>
      <c r="P36" s="249" t="str">
        <f ca="1"/>
        <v>Fournitures courantes</v>
      </c>
      <c r="Q36" s="250" t="str">
        <f ca="1"/>
        <v>73</v>
      </c>
      <c r="R36" s="254" t="str">
        <f ca="1"/>
        <v>SPEIR</v>
      </c>
      <c r="S36" s="249" t="str">
        <f ca="1"/>
        <v/>
      </c>
      <c r="T36" s="250" t="str">
        <f ca="1"/>
        <v>FR</v>
      </c>
      <c r="U36" s="250" t="str">
        <f ca="1"/>
        <v/>
      </c>
      <c r="V36" s="249" t="str">
        <f ca="1"/>
        <v>Tous les sites de l'UPEC sauf marché(s) réservé(s) ou limité(s) à certains services particuliers. Contacter le Pôle achats dans le doute.</v>
      </c>
      <c r="W36" s="250" t="str">
        <f ca="1"/>
        <v>AA.14</v>
      </c>
      <c r="X36" s="255" t="str">
        <f ca="1"/>
        <v>FRUITS ET LEGUMES FRAIS OU REFRIGERES</v>
      </c>
    </row>
    <row r="37" spans="1:24" ht="50.15" customHeight="1" x14ac:dyDescent="0.35">
      <c r="A37" s="197" t="str">
        <f ca="1"/>
        <v>Marché terminé</v>
      </c>
      <c r="B37" s="247" t="str">
        <f ca="1"/>
        <v>A</v>
      </c>
      <c r="C37" s="248" t="str">
        <f ca="1"/>
        <v>📦 Appro. généraux</v>
      </c>
      <c r="D37" s="249" t="str">
        <f ca="1"/>
        <v>Pôle Achats</v>
      </c>
      <c r="E37" s="250" t="str">
        <f ca="1"/>
        <v>2020PFDENREEAL</v>
      </c>
      <c r="F37" s="249" t="str">
        <f ca="1"/>
        <v>FOURNITURE DENREES ALIMENTAIRES INSPE</v>
      </c>
      <c r="G37" s="250" t="str">
        <f ca="1"/>
        <v>2020PFDENREEAL</v>
      </c>
      <c r="H37" s="249" t="str">
        <f ca="1"/>
        <v>FOURNITURE DENREES ALIMENTAIRES INSPE</v>
      </c>
      <c r="I37" s="251" t="str">
        <f ca="1"/>
        <v>Procédure formalisée</v>
      </c>
      <c r="J37" s="251" t="str">
        <f ca="1"/>
        <v>Contrat à bon de commande</v>
      </c>
      <c r="K37" s="251" t="str">
        <f ca="1"/>
        <v>Contrat à bon de commande</v>
      </c>
      <c r="L37" s="252">
        <f ca="1"/>
        <v>44082</v>
      </c>
      <c r="M37" s="252">
        <f ca="1"/>
        <v>45535</v>
      </c>
      <c r="N37" s="250" t="str">
        <f ca="1"/>
        <v>4600003548</v>
      </c>
      <c r="O37" s="253" t="str">
        <f ca="1"/>
        <v>50000</v>
      </c>
      <c r="P37" s="249" t="str">
        <f ca="1"/>
        <v>Fournitures courantes</v>
      </c>
      <c r="Q37" s="250" t="str">
        <f ca="1"/>
        <v>73</v>
      </c>
      <c r="R37" s="254" t="str">
        <f ca="1"/>
        <v>SPEIR</v>
      </c>
      <c r="S37" s="249" t="str">
        <f ca="1"/>
        <v/>
      </c>
      <c r="T37" s="250" t="str">
        <f ca="1"/>
        <v>FR</v>
      </c>
      <c r="U37" s="250" t="str">
        <f ca="1"/>
        <v/>
      </c>
      <c r="V37" s="249" t="str">
        <f ca="1"/>
        <v>Tous les sites de l'UPEC sauf marché(s) réservé(s) ou limité(s) à certains services particuliers. Contacter le Pôle achats dans le doute.</v>
      </c>
      <c r="W37" s="250" t="str">
        <f ca="1"/>
        <v>AA.14</v>
      </c>
      <c r="X37" s="255" t="str">
        <f ca="1"/>
        <v>FRUITS ET LEGUMES FRAIS OU REFRIGERES</v>
      </c>
    </row>
    <row r="38" spans="1:24" ht="50.15" customHeight="1" x14ac:dyDescent="0.35">
      <c r="A38" s="197" t="str">
        <f ca="1"/>
        <v>Marché terminé</v>
      </c>
      <c r="B38" s="247" t="str">
        <f ca="1"/>
        <v>A</v>
      </c>
      <c r="C38" s="248" t="str">
        <f ca="1"/>
        <v>📦 Appro. généraux</v>
      </c>
      <c r="D38" s="249" t="str">
        <f ca="1"/>
        <v>Pôle Achats</v>
      </c>
      <c r="E38" s="250" t="str">
        <f ca="1"/>
        <v>2021MSREPROGCC</v>
      </c>
      <c r="F38" s="249" t="str">
        <f ca="1"/>
        <v>Location copieurs repro CMC</v>
      </c>
      <c r="G38" s="250" t="str">
        <f ca="1"/>
        <v>2021MSREPROGCC</v>
      </c>
      <c r="H38" s="249" t="str">
        <f ca="1"/>
        <v>Location copieurs repro CMC</v>
      </c>
      <c r="I38" s="251" t="str">
        <f ca="1"/>
        <v>Marché subséquent</v>
      </c>
      <c r="J38" s="251" t="str">
        <f ca="1"/>
        <v>Marché subséquent</v>
      </c>
      <c r="K38" s="251" t="str">
        <f ca="1"/>
        <v>Marché subséquent</v>
      </c>
      <c r="L38" s="252">
        <f ca="1"/>
        <v>44287</v>
      </c>
      <c r="M38" s="252">
        <f ca="1"/>
        <v>45747</v>
      </c>
      <c r="N38" s="250" t="str">
        <f ca="1"/>
        <v>4600003727</v>
      </c>
      <c r="O38" s="253" t="str">
        <f ca="1"/>
        <v>0</v>
      </c>
      <c r="P38" s="249" t="str">
        <f ca="1"/>
        <v>Services courants</v>
      </c>
      <c r="Q38" s="250" t="str">
        <f ca="1"/>
        <v>1588</v>
      </c>
      <c r="R38" s="254" t="str">
        <f ca="1"/>
        <v>UGAP</v>
      </c>
      <c r="S38" s="249" t="str">
        <f ca="1"/>
        <v>Accès direct  catalogue ugap.fr (création identifiant par le pôle achat public UPEC)</v>
      </c>
      <c r="T38" s="250" t="str">
        <f ca="1"/>
        <v>FR</v>
      </c>
      <c r="U38" s="740" t="str">
        <f ca="1"/>
        <v>https://upecnumerique.sharepoint.com/sites/DAF-PRB/documents_contractuels/Forms/AllItems.aspx?RootFolder=/sites%2FDAF%2DPRB%2Fdocuments%5Fcontractuels%2F1%2EMarch%C3%A9s%20ouverts%20%C3%A0%20TOUS%2F4%2EFonctionnement%20Courant%2F2025PFREPROETU&amp;View=%7B6F884D63%2DDCF1%2D49B2%2DBCDC%2DBDF571290E5C%7D</v>
      </c>
      <c r="V38" s="249" t="str">
        <f ca="1"/>
        <v>Tous les sites de l'UPEC sauf marché(s) réservé(s) ou limité(s) à certains services particuliers. Contacter le Pôle achats dans le doute.</v>
      </c>
      <c r="W38" s="250" t="str">
        <f ca="1"/>
        <v>AC.42</v>
      </c>
      <c r="X38" s="255" t="str">
        <f ca="1"/>
        <v>REP/MAINT DES EQUIPEMENTS DE REPROGRAPHIE HAUT DEBIT</v>
      </c>
    </row>
    <row r="39" spans="1:24" ht="50.15" customHeight="1" x14ac:dyDescent="0.35">
      <c r="A39" s="197" t="str">
        <f ca="1"/>
        <v>Marché terminé</v>
      </c>
      <c r="B39" s="247" t="str">
        <f ca="1"/>
        <v>A</v>
      </c>
      <c r="C39" s="248" t="str">
        <f ca="1"/>
        <v>📦 Appro. généraux</v>
      </c>
      <c r="D39" s="249" t="str">
        <f ca="1"/>
        <v>Pôle Achats</v>
      </c>
      <c r="E39" s="250" t="str">
        <f ca="1"/>
        <v>2021PFREPROETU</v>
      </c>
      <c r="F39" s="249" t="str">
        <f ca="1"/>
        <v>Gestion des impressions et copies pour les BU et salles de travail informatiques en libre accès</v>
      </c>
      <c r="G39" s="250" t="str">
        <f ca="1"/>
        <v>2021PFREPROETU</v>
      </c>
      <c r="H39" s="249" t="str">
        <f ca="1"/>
        <v>Gestion des impressions et copies pour les BU et salles de travail informatiques en libre accès</v>
      </c>
      <c r="I39" s="251" t="str">
        <f ca="1"/>
        <v>Procédure formalisée</v>
      </c>
      <c r="J39" s="251" t="str">
        <f ca="1"/>
        <v>Accord-cadre</v>
      </c>
      <c r="K39" s="251" t="str">
        <f ca="1"/>
        <v>à bons de commande sans minimum et avec maximum</v>
      </c>
      <c r="L39" s="252">
        <f ca="1"/>
        <v>44378</v>
      </c>
      <c r="M39" s="252">
        <f ca="1"/>
        <v>45838</v>
      </c>
      <c r="N39" s="250" t="str">
        <f ca="1"/>
        <v>4600003795</v>
      </c>
      <c r="O39" s="253" t="str">
        <f ca="1"/>
        <v>0</v>
      </c>
      <c r="P39" s="249" t="str">
        <f ca="1"/>
        <v>Services courants</v>
      </c>
      <c r="Q39" s="250" t="str">
        <f ca="1"/>
        <v>594</v>
      </c>
      <c r="R39" s="254" t="str">
        <f ca="1"/>
        <v>SARL SEDECO</v>
      </c>
      <c r="S39" s="249" t="str">
        <f ca="1"/>
        <v>4 AVENUE JEAN MONNET 37160 DESCARTES -  02 47 91 85 85 -  Stephanie.vincent@capmonetique.com</v>
      </c>
      <c r="T39" s="250" t="str">
        <f ca="1"/>
        <v>FR</v>
      </c>
      <c r="U39" s="740" t="str">
        <f ca="1"/>
        <v>https://upecnumerique.sharepoint.com/:f:/r/sites/DAF-PRB/documents_contractuels/2.March%C3%A9s%20acc%C3%A8s%20LIMITE/5.Informatiques-bureatiques/2021PFREPROETU?csf=1&amp;web=1</v>
      </c>
      <c r="V39" s="249" t="str">
        <f ca="1"/>
        <v>Tous les sites de l'UPEC sauf marché(s) réservé(s) ou limité(s) à certains services particuliers. Contacter le Pôle achats dans le doute.</v>
      </c>
      <c r="W39" s="250" t="str">
        <f ca="1"/>
        <v>AC.31</v>
      </c>
      <c r="X39" s="255" t="str">
        <f ca="1"/>
        <v>SERVICES EXTERNALISES D'IMPRESSION ET DE REPROGRAPHIE</v>
      </c>
    </row>
    <row r="40" spans="1:24" ht="50.15" customHeight="1" x14ac:dyDescent="0.35">
      <c r="A40" s="197" t="str">
        <f ca="1"/>
        <v>Marché en cours</v>
      </c>
      <c r="B40" s="247" t="str">
        <f ca="1"/>
        <v>A</v>
      </c>
      <c r="C40" s="248" t="str">
        <f ca="1"/>
        <v>📦 Appro. généraux</v>
      </c>
      <c r="D40" s="249" t="str">
        <f ca="1"/>
        <v>Pôle Achats</v>
      </c>
      <c r="E40" s="250" t="str">
        <f ca="1"/>
        <v>2025PFFOURBURO</v>
      </c>
      <c r="F40" s="249" t="str">
        <f ca="1"/>
        <v>Petites fournitures de bureau</v>
      </c>
      <c r="G40" s="250" t="str">
        <f ca="1"/>
        <v>2025PFFOURBURO</v>
      </c>
      <c r="H40" s="249" t="str">
        <f ca="1"/>
        <v>Petites fournitures de bureau</v>
      </c>
      <c r="I40" s="251" t="str">
        <f ca="1"/>
        <v>Procédure formalisée</v>
      </c>
      <c r="J40" s="251" t="str">
        <f ca="1"/>
        <v>Contrat à bon de commande</v>
      </c>
      <c r="K40" s="251" t="str">
        <f ca="1"/>
        <v>Contrat à bon de commande</v>
      </c>
      <c r="L40" s="252">
        <f ca="1"/>
        <v>46031</v>
      </c>
      <c r="M40" s="252">
        <f ca="1"/>
        <v>47490</v>
      </c>
      <c r="N40" s="250">
        <f ca="1"/>
        <v>4600004535</v>
      </c>
      <c r="O40" s="253">
        <f ca="1"/>
        <v>900000</v>
      </c>
      <c r="P40" s="249" t="str">
        <f ca="1"/>
        <v>Fournitures courantes</v>
      </c>
      <c r="Q40" s="250">
        <f ca="1"/>
        <v>2</v>
      </c>
      <c r="R40" s="254" t="str">
        <f ca="1"/>
        <v>LYRECO</v>
      </c>
      <c r="S40" s="249" t="str">
        <f ca="1"/>
        <v>&gt;Interdiction des commandes inf. à100€ ht
&gt;Commandes par téléphone au 0 825 09 08 07 ou par mail Aurelie.schmitt@lyreco.com
&gt;BCA est disponible dans Sharepoont et dans l'INTRA
&gt;Les interlocutrices sont Mesdames Aurélie SCHMITT et Maud GIRARDIN
Mail : Aurelie.schmitt@lyreco.com
Madame Aurélie SCHMITT est la commerciale sédentaire grands comptes publics dédiée à l’UPEC au 03 27 23 28 57</v>
      </c>
      <c r="T40" s="250" t="str">
        <f ca="1"/>
        <v>FR</v>
      </c>
      <c r="U40" s="740" t="str">
        <f ca="1"/>
        <v>https://upecnumerique.sharepoint.com/:f:/s/DAF-PRB/IgCXH6UkpD79RLMvqJMlQwNkAU_mNhL_G0IGAoXqtmNpcyM?e=wyICOI</v>
      </c>
      <c r="V40" s="249" t="str">
        <f ca="1"/>
        <v>Tous les sites de l'UPEC sauf marché(s) réservé(s) ou limité(s) à certains services particuliers. Contacter le Pôle achats dans le doute.</v>
      </c>
      <c r="W40" s="250" t="str">
        <f ca="1"/>
        <v>AB.01</v>
      </c>
      <c r="X40" s="255" t="str">
        <f ca="1"/>
        <v>PETITES FOURNITURES ET PETITS EQUIP.BUREAU (HORS INFORMATIQ)</v>
      </c>
    </row>
    <row r="41" spans="1:24" ht="50.15" customHeight="1" x14ac:dyDescent="0.35">
      <c r="A41" s="197" t="str">
        <f ca="1"/>
        <v>Marché en cours</v>
      </c>
      <c r="B41" s="247" t="str">
        <f ca="1"/>
        <v>A</v>
      </c>
      <c r="C41" s="248" t="str">
        <f ca="1"/>
        <v>📦 Appro. généraux</v>
      </c>
      <c r="D41" s="249" t="str">
        <f ca="1"/>
        <v>Pôle Achats</v>
      </c>
      <c r="E41" s="250" t="str">
        <f ca="1"/>
        <v>2025PFFOURBURO</v>
      </c>
      <c r="F41" s="249" t="str">
        <f ca="1"/>
        <v>Petites fournitures de bureau</v>
      </c>
      <c r="G41" s="250" t="str">
        <f ca="1"/>
        <v>2025PFFOURBURO</v>
      </c>
      <c r="H41" s="249" t="str">
        <f ca="1"/>
        <v>Petites fournitures de bureau</v>
      </c>
      <c r="I41" s="251" t="str">
        <f ca="1"/>
        <v>Procédure formalisée</v>
      </c>
      <c r="J41" s="251" t="str">
        <f ca="1"/>
        <v>Contrat à bon de commande</v>
      </c>
      <c r="K41" s="251" t="str">
        <f ca="1"/>
        <v>Contrat à bon de commande</v>
      </c>
      <c r="L41" s="252">
        <f ca="1"/>
        <v>46031</v>
      </c>
      <c r="M41" s="252">
        <f ca="1"/>
        <v>47490</v>
      </c>
      <c r="N41" s="250">
        <f ca="1"/>
        <v>4600004536</v>
      </c>
      <c r="O41" s="253">
        <f ca="1"/>
        <v>40000</v>
      </c>
      <c r="P41" s="249" t="str">
        <f ca="1"/>
        <v>Fournitures courantes</v>
      </c>
      <c r="Q41" s="250">
        <f ca="1"/>
        <v>10836</v>
      </c>
      <c r="R41" s="254" t="str">
        <f ca="1"/>
        <v>ENTREPRISE ADAPTEE</v>
      </c>
      <c r="S41" s="249" t="str">
        <f ca="1"/>
        <v>&gt;Interdiction des commandes inf. à100€ ht
&gt;Commandes par téléphone au 0474806996 ou par mail n.delhorbe@entrepriselea.com
&gt;BCA est disponible dans Sharepoont et dans l'INTRA
&gt;Les interlocutrices sont Mesdames Aurélie SCHMITT et Maud GIRARDIN
Mail : Aurelie.schmitt@lyreco.com
Madame Aurélie SCHMITT est la commerciale sédentaire grands comptes publics dédiée à l’UPEC au 03 27 23 28 57</v>
      </c>
      <c r="T41" s="250" t="str">
        <f ca="1"/>
        <v>FR</v>
      </c>
      <c r="U41" s="740" t="str">
        <f ca="1"/>
        <v>https://upecnumerique.sharepoint.com/:f:/s/DAF-PRB/IgCXH6UkpD79RLMvqJMlQwNkAU_mNhL_G0IGAoXqtmNpcyM?e=wyICOI</v>
      </c>
      <c r="V41" s="249" t="str">
        <f ca="1"/>
        <v>Tous les sites de l'UPEC sauf marché(s) réservé(s) ou limité(s) à certains services particuliers. Contacter le Pôle achats dans le doute.</v>
      </c>
      <c r="W41" s="250" t="str">
        <f ca="1"/>
        <v>AB.01</v>
      </c>
      <c r="X41" s="255" t="str">
        <f ca="1"/>
        <v>PETITES FOURNITURES ET PETITS EQUIP.BUREAU (HORS INFORMATIQ)</v>
      </c>
    </row>
    <row r="42" spans="1:24" ht="50.15" customHeight="1" x14ac:dyDescent="0.35">
      <c r="A42" s="197" t="str">
        <f ca="1"/>
        <v>Marché terminé</v>
      </c>
      <c r="B42" s="247" t="str">
        <f ca="1"/>
        <v>A</v>
      </c>
      <c r="C42" s="248" t="str">
        <f ca="1"/>
        <v>📦 Appro. généraux</v>
      </c>
      <c r="D42" s="249" t="str">
        <f ca="1"/>
        <v>Pôle Achats</v>
      </c>
      <c r="E42" s="250" t="str">
        <f ca="1"/>
        <v>2021PFFOURBURO</v>
      </c>
      <c r="F42" s="249" t="str">
        <f ca="1"/>
        <v>Petites fournitures de bureau</v>
      </c>
      <c r="G42" s="250" t="str">
        <f ca="1"/>
        <v>2021PFFOURBURO</v>
      </c>
      <c r="H42" s="249" t="str">
        <f ca="1"/>
        <v>Petites fournitures de bureau</v>
      </c>
      <c r="I42" s="251" t="str">
        <f ca="1"/>
        <v>Procédure formalisée</v>
      </c>
      <c r="J42" s="251" t="str">
        <f ca="1"/>
        <v>Contrat à bon de commande</v>
      </c>
      <c r="K42" s="251" t="str">
        <f ca="1"/>
        <v>Contrat à bon de commande</v>
      </c>
      <c r="L42" s="252">
        <f ca="1"/>
        <v>44388</v>
      </c>
      <c r="M42" s="252">
        <f ca="1"/>
        <v>45848</v>
      </c>
      <c r="N42" s="250" t="str">
        <f ca="1"/>
        <v>4600003816</v>
      </c>
      <c r="O42" s="253" t="str">
        <f ca="1"/>
        <v>100000</v>
      </c>
      <c r="P42" s="249" t="str">
        <f ca="1"/>
        <v>Fournitures courantes</v>
      </c>
      <c r="Q42" s="250" t="str">
        <f ca="1"/>
        <v>10847</v>
      </c>
      <c r="R42" s="254" t="str">
        <f ca="1"/>
        <v>FIDUCIAL BUREAUTIQUE</v>
      </c>
      <c r="S42" s="249" t="str">
        <f ca="1"/>
        <v>&gt;Interdiction des commandes inf. à100€ ht
&gt;Commandes par téléphone au 0 825 09 08 07 ou par mail Aurelie.schmitt@lyreco.com
&gt;BCA est disponible dans Sharepoont et dans l'INTRA
&gt;Les interlocutrices sont Mesdames Aurélie SCHMITT et Maud GIRARDIN
Mail : Aurelie.schmitt@lyreco.com
Madame Aurélie SCHMITT est la commerciale sédentaire grands comptes publics dédiée à l’UPEC au 03 27 23 28 57</v>
      </c>
      <c r="T42" s="250" t="str">
        <f ca="1"/>
        <v>FR</v>
      </c>
      <c r="U42" s="740" t="str">
        <f ca="1"/>
        <v xml:space="preserve">https://upecnumerique.sharepoint.com/:f:/s/DAF-PRB/IgAF5lcsV_WPRK4Nh9Lb4kutAZj-Hn3_jbwzAL6a_JDNXv8?e=QR2cxd </v>
      </c>
      <c r="V42" s="249" t="str">
        <f ca="1"/>
        <v>Tous les sites de l'UPEC sauf marché(s) réservé(s) ou limité(s) à certains services particuliers. Contacter le Pôle achats dans le doute.</v>
      </c>
      <c r="W42" s="250" t="str">
        <f ca="1"/>
        <v>AB.01</v>
      </c>
      <c r="X42" s="255" t="str">
        <f ca="1"/>
        <v>PETITES FOURNITURES ET PETITS EQUIP.BUREAU (HORS INFORMATIQ)</v>
      </c>
    </row>
    <row r="43" spans="1:24" ht="50.15" customHeight="1" x14ac:dyDescent="0.35">
      <c r="A43" s="197" t="str">
        <f ca="1"/>
        <v>Marché terminé</v>
      </c>
      <c r="B43" s="247" t="str">
        <f ca="1"/>
        <v>A</v>
      </c>
      <c r="C43" s="248" t="str">
        <f ca="1"/>
        <v>📦 Appro. généraux</v>
      </c>
      <c r="D43" s="249" t="str">
        <f ca="1"/>
        <v>Pôle Achats</v>
      </c>
      <c r="E43" s="250" t="str">
        <f ca="1"/>
        <v>2021PFFOURBURO</v>
      </c>
      <c r="F43" s="249" t="str">
        <f ca="1"/>
        <v>Fournitures de bureau, enveloppes</v>
      </c>
      <c r="G43" s="250" t="str">
        <f ca="1"/>
        <v>2021PFFOURBURO</v>
      </c>
      <c r="H43" s="249" t="str">
        <f ca="1"/>
        <v>Fournitures de bureau, enveloppes</v>
      </c>
      <c r="I43" s="251" t="str">
        <f ca="1"/>
        <v>Procédure formalisée</v>
      </c>
      <c r="J43" s="251" t="str">
        <f ca="1"/>
        <v>Contrat à bon de commande</v>
      </c>
      <c r="K43" s="251" t="str">
        <f ca="1"/>
        <v>Contrat à bon de commande</v>
      </c>
      <c r="L43" s="252">
        <f ca="1"/>
        <v>42942</v>
      </c>
      <c r="M43" s="252">
        <f ca="1"/>
        <v>45848</v>
      </c>
      <c r="N43" s="250" t="str">
        <f ca="1"/>
        <v>4600003817</v>
      </c>
      <c r="O43" s="253" t="str">
        <f ca="1"/>
        <v>200000</v>
      </c>
      <c r="P43" s="249" t="str">
        <f ca="1"/>
        <v>Services courants</v>
      </c>
      <c r="Q43" s="250" t="str">
        <f ca="1"/>
        <v>10847</v>
      </c>
      <c r="R43" s="254" t="str">
        <f ca="1"/>
        <v>FIDUCIAL BUREAUTIQUE</v>
      </c>
      <c r="S43" s="249" t="str">
        <f ca="1"/>
        <v>&gt;   Les commandes d’enveloppes passées sur la base du bordereau de prix unitaires en priorité ou sur la base du  catalogue en veillant à ce que le titulaire applique le taux de remise contractuel soit 76%.                         &gt; Les interlocutrices sont L’interlocutrice est Madame Marie-France SEBTI
marie.france.sebti@fiducial.net
Tél : 06 34 07 61 90
Assistante commerciale Madame Farida EL YAHTITI
Farida.el.yahtiti@fiducial.net
Tél : 01 41 97 35 30</v>
      </c>
      <c r="T43" s="250" t="str">
        <f ca="1"/>
        <v>FR</v>
      </c>
      <c r="U43" s="740" t="str">
        <f ca="1"/>
        <v>https://upecnumerique.sharepoint.com/sites/DAF-PRB/documents_contractuels/Forms/AllItems.aspx?id=%2Fsites%2FDAF%2DPRB%2Fdocuments%5Fcontractuels%2F1%2EMarch%C3%A9s%20ouverts%20%C3%A0%20TOUS%2F4%2EFonctionnement%20Courant%2F2021PFFOURBURO%2DLot1&amp;viewid=6f884d63%2Ddcf1%2D49b2%2Dbcdc%2Dbdf571290e5c</v>
      </c>
      <c r="V43" s="249" t="str">
        <f ca="1"/>
        <v>Tous les sites de l'UPEC sauf marché(s) réservé(s) ou limité(s) à certains services particuliers. Contacter le Pôle achats dans le doute.</v>
      </c>
      <c r="W43" s="250" t="str">
        <f ca="1"/>
        <v>AB.01</v>
      </c>
      <c r="X43" s="255" t="str">
        <f ca="1"/>
        <v>PETITES FOURNITURES ET PETITS EQUIP.BUREAU (HORS INFORMATIQ)</v>
      </c>
    </row>
    <row r="44" spans="1:24" ht="50.15" customHeight="1" x14ac:dyDescent="0.35">
      <c r="A44" s="197" t="str">
        <f ca="1"/>
        <v>Marché terminé</v>
      </c>
      <c r="B44" s="247" t="str">
        <f ca="1"/>
        <v>A</v>
      </c>
      <c r="C44" s="248" t="str">
        <f ca="1"/>
        <v>📦 Appro. généraux</v>
      </c>
      <c r="D44" s="249" t="str">
        <f ca="1"/>
        <v>Pôle Achats</v>
      </c>
      <c r="E44" s="250" t="str">
        <f ca="1"/>
        <v>2021PFFOURBURO</v>
      </c>
      <c r="F44" s="249" t="str">
        <f ca="1"/>
        <v>Petites fournitures de bureau</v>
      </c>
      <c r="G44" s="250" t="str">
        <f ca="1"/>
        <v>2021PFFOURBURO</v>
      </c>
      <c r="H44" s="249" t="str">
        <f ca="1"/>
        <v>Petites fournitures de bureau</v>
      </c>
      <c r="I44" s="251" t="str">
        <f ca="1"/>
        <v>Procédure formalisée</v>
      </c>
      <c r="J44" s="251" t="str">
        <f ca="1"/>
        <v>Contrat à bon de commande</v>
      </c>
      <c r="K44" s="251" t="str">
        <f ca="1"/>
        <v>Contrat à bon de commande</v>
      </c>
      <c r="L44" s="252">
        <f ca="1"/>
        <v>44388</v>
      </c>
      <c r="M44" s="252">
        <f ca="1"/>
        <v>45848</v>
      </c>
      <c r="N44" s="250" t="str">
        <f ca="1"/>
        <v>4600003820</v>
      </c>
      <c r="O44" s="253" t="str">
        <f ca="1"/>
        <v>10000</v>
      </c>
      <c r="P44" s="249" t="str">
        <f ca="1"/>
        <v>Fournitures courantes</v>
      </c>
      <c r="Q44" s="250" t="str">
        <f ca="1"/>
        <v>10836</v>
      </c>
      <c r="R44" s="254" t="str">
        <f ca="1"/>
        <v>ENTREPRISE ADAPTEE</v>
      </c>
      <c r="S44" s="249" t="str">
        <f ca="1"/>
        <v>&gt;Interdiction des commandes inf. à100€ ht
&gt;Commandes par téléphone au 0 825 09 08 07 ou par mail Aurelie.schmitt@lyreco.com
&gt;BCA est disponible dans Sharepoont et dans l'INTRA
&gt;Les interlocutrices sont Mesdames Aurélie SCHMITT et Maud GIRARDIN
Mail : Aurelie.schmitt@lyreco.com
Madame Aurélie SCHMITT est la commerciale sédentaire grands comptes publics dédiée à l’UPEC au 03 27 23 28 57</v>
      </c>
      <c r="T44" s="250" t="str">
        <f ca="1"/>
        <v>FR</v>
      </c>
      <c r="U44" s="740" t="str">
        <f ca="1"/>
        <v xml:space="preserve">https://upecnumerique.sharepoint.com/:f:/s/DAF-PRB/IgAF5lcsV_WPRK4Nh9Lb4kutAZj-Hn3_jbwzAL6a_JDNXv8?e=QR2cxd </v>
      </c>
      <c r="V44" s="249" t="str">
        <f ca="1"/>
        <v>Tous les sites de l'UPEC sauf marché(s) réservé(s) ou limité(s) à certains services particuliers. Contacter le Pôle achats dans le doute.</v>
      </c>
      <c r="W44" s="250" t="str">
        <f ca="1"/>
        <v>AB.01</v>
      </c>
      <c r="X44" s="255" t="str">
        <f ca="1"/>
        <v>PETITES FOURNITURES ET PETITS EQUIP.BUREAU (HORS INFORMATIQ)</v>
      </c>
    </row>
    <row r="45" spans="1:24" ht="50.15" customHeight="1" x14ac:dyDescent="0.35">
      <c r="A45" s="197" t="str">
        <f ca="1"/>
        <v>Marché terminé</v>
      </c>
      <c r="B45" s="247" t="str">
        <f ca="1"/>
        <v>A</v>
      </c>
      <c r="C45" s="248" t="str">
        <f ca="1"/>
        <v>📦 Appro. généraux</v>
      </c>
      <c r="D45" s="249" t="str">
        <f ca="1"/>
        <v>Pôle Achats</v>
      </c>
      <c r="E45" s="250" t="str">
        <f ca="1"/>
        <v>2021PFFOURBURO</v>
      </c>
      <c r="F45" s="249" t="str">
        <f ca="1"/>
        <v>Petites fournitures de bureau selon BPU chemises, sous-chemises, boîtes archives</v>
      </c>
      <c r="G45" s="250" t="str">
        <f ca="1"/>
        <v>2021PFFOURBURO</v>
      </c>
      <c r="H45" s="249" t="str">
        <f ca="1"/>
        <v>Petites fournitures de bureau selon BPU chemises, sous-chemises, boîtes archives</v>
      </c>
      <c r="I45" s="251" t="str">
        <f ca="1"/>
        <v>Procédure formalisée</v>
      </c>
      <c r="J45" s="251" t="str">
        <f ca="1"/>
        <v>Contrat à bon de commande</v>
      </c>
      <c r="K45" s="251" t="str">
        <f ca="1"/>
        <v>Contrat à bon de commande</v>
      </c>
      <c r="L45" s="252">
        <f ca="1"/>
        <v>42927</v>
      </c>
      <c r="M45" s="252">
        <f ca="1"/>
        <v>45848</v>
      </c>
      <c r="N45" s="250" t="str">
        <f ca="1"/>
        <v>4600003821</v>
      </c>
      <c r="O45" s="253" t="str">
        <f ca="1"/>
        <v>20000</v>
      </c>
      <c r="P45" s="249" t="str">
        <f ca="1"/>
        <v>Fournitures courantes</v>
      </c>
      <c r="Q45" s="250" t="str">
        <f ca="1"/>
        <v>10836</v>
      </c>
      <c r="R45" s="254" t="str">
        <f ca="1"/>
        <v>ENTREPRISE ADAPTEE</v>
      </c>
      <c r="S45" s="249" t="str">
        <f ca="1"/>
        <v>&gt;  Les commandes de chemises, sous chemises et de boîtes archives passés sur la bases du lot n°3 sont à passer exclusivement auprès du titulaire de ce lot ENTREPRISE ADAPTEE L’EA                                         &gt;  pas de commande sur catalogue                               &gt; les commandes sont faites par courrier ou par téléphone au 04 74 80 69 96   M. Jean MORAND   (en son absence M. BRUNET)  priselea@orange.fr</v>
      </c>
      <c r="T45" s="250" t="str">
        <f ca="1"/>
        <v>FR</v>
      </c>
      <c r="U45" s="740" t="str">
        <f ca="1"/>
        <v>https://upecnumerique.sharepoint.com/sites/DAF-PRB/documents_contractuels/Forms/AllItems.aspx?id=%2Fsites%2FDAF%2DPRB%2Fdocuments%5Fcontractuels%2F1%2EMarch%C3%A9s%20ouverts%20%C3%A0%20TOUS%2F4%2EFonctionnement%20Courant%2F2021PFFOURBURO%2DLot1&amp;viewid=6f884d63%2Ddcf1%2D49b2%2Dbcdc%2Dbdf571290e5c</v>
      </c>
      <c r="V45" s="249" t="str">
        <f ca="1"/>
        <v>Tous les sites de l'UPEC sauf marché(s) réservé(s) ou limité(s) à certains services particuliers. Contacter le Pôle achats dans le doute.</v>
      </c>
      <c r="W45" s="250" t="str">
        <f ca="1"/>
        <v>AB.01</v>
      </c>
      <c r="X45" s="255" t="str">
        <f ca="1"/>
        <v>PETITES FOURNITURES ET PETITS EQUIP.BUREAU (HORS INFORMATIQ)</v>
      </c>
    </row>
    <row r="46" spans="1:24" ht="50.15" customHeight="1" x14ac:dyDescent="0.35">
      <c r="A46" s="197" t="str">
        <f ca="1"/>
        <v>Marché terminé</v>
      </c>
      <c r="B46" s="247" t="str">
        <f ca="1"/>
        <v>A</v>
      </c>
      <c r="C46" s="248" t="str">
        <f ca="1"/>
        <v>📦 Appro. généraux</v>
      </c>
      <c r="D46" s="249" t="str">
        <f ca="1"/>
        <v>Pôle Achats</v>
      </c>
      <c r="E46" s="250" t="str">
        <f ca="1"/>
        <v>2022PFLOCASALL</v>
      </c>
      <c r="F46" s="249" t="str">
        <f ca="1"/>
        <v>LOCATION DE SALLE</v>
      </c>
      <c r="G46" s="250" t="str">
        <f ca="1"/>
        <v>2022PFLOCASALL</v>
      </c>
      <c r="H46" s="249" t="str">
        <f ca="1"/>
        <v>LOCATION DE SALLE</v>
      </c>
      <c r="I46" s="251" t="str">
        <f ca="1"/>
        <v>Procédure formalisée</v>
      </c>
      <c r="J46" s="251" t="str">
        <f ca="1"/>
        <v>Accord-cadre</v>
      </c>
      <c r="K46" s="251" t="str">
        <f ca="1"/>
        <v>Contrat à bon de commande</v>
      </c>
      <c r="L46" s="252">
        <f ca="1"/>
        <v>44805</v>
      </c>
      <c r="M46" s="252">
        <f ca="1"/>
        <v>46265</v>
      </c>
      <c r="N46" s="250" t="str">
        <f ca="1"/>
        <v>4600004146</v>
      </c>
      <c r="O46" s="253" t="str">
        <f ca="1"/>
        <v>0</v>
      </c>
      <c r="P46" s="249" t="str">
        <f ca="1"/>
        <v>Services courants</v>
      </c>
      <c r="Q46" s="250" t="str">
        <f ca="1"/>
        <v>429</v>
      </c>
      <c r="R46" s="254" t="str">
        <f ca="1"/>
        <v>PRODISER</v>
      </c>
      <c r="S46" s="249" t="str">
        <f ca="1"/>
        <v/>
      </c>
      <c r="T46" s="250" t="str">
        <f ca="1"/>
        <v>FR</v>
      </c>
      <c r="U46" s="250" t="str">
        <f ca="1"/>
        <v/>
      </c>
      <c r="V46" s="249" t="str">
        <f ca="1"/>
        <v>Tous les sites de l'UPEC sauf marché(s) réservé(s) ou limité(s) à certains services particuliers. Contacter le Pôle achats dans le doute.</v>
      </c>
      <c r="W46" s="250" t="str">
        <f ca="1"/>
        <v>AF.21</v>
      </c>
      <c r="X46" s="255" t="str">
        <f ca="1"/>
        <v>LOCATION DE SALLES DE COURTE DUREE (HORS EVENEMENTIEL)</v>
      </c>
    </row>
    <row r="47" spans="1:24" ht="50.15" customHeight="1" x14ac:dyDescent="0.35">
      <c r="A47" s="197" t="str">
        <f ca="1"/>
        <v>Marché terminé</v>
      </c>
      <c r="B47" s="247" t="str">
        <f ca="1"/>
        <v>A</v>
      </c>
      <c r="C47" s="248" t="str">
        <f ca="1"/>
        <v>📦 Appro. généraux</v>
      </c>
      <c r="D47" s="249" t="str">
        <f ca="1"/>
        <v>Pôle Achats</v>
      </c>
      <c r="E47" s="250" t="str">
        <f ca="1"/>
        <v>2022PFLOCASALL</v>
      </c>
      <c r="F47" s="249" t="str">
        <f ca="1"/>
        <v>LOCATION DE SALLE</v>
      </c>
      <c r="G47" s="250" t="str">
        <f ca="1"/>
        <v>2022PFLOCASALL</v>
      </c>
      <c r="H47" s="249" t="str">
        <f ca="1"/>
        <v>LOCATION DE SALLE</v>
      </c>
      <c r="I47" s="251" t="str">
        <f ca="1"/>
        <v>Procédure formalisée</v>
      </c>
      <c r="J47" s="251" t="str">
        <f ca="1"/>
        <v>Accord-cadre</v>
      </c>
      <c r="K47" s="251" t="str">
        <f ca="1"/>
        <v>Contrat à bon de commande</v>
      </c>
      <c r="L47" s="252">
        <f ca="1"/>
        <v>44805</v>
      </c>
      <c r="M47" s="252">
        <f ca="1"/>
        <v>46265</v>
      </c>
      <c r="N47" s="250" t="str">
        <f ca="1"/>
        <v>4600004147</v>
      </c>
      <c r="O47" s="253" t="str">
        <f ca="1"/>
        <v>0</v>
      </c>
      <c r="P47" s="249" t="str">
        <f ca="1"/>
        <v>Services courants</v>
      </c>
      <c r="Q47" s="250" t="str">
        <f ca="1"/>
        <v>429</v>
      </c>
      <c r="R47" s="254" t="str">
        <f ca="1"/>
        <v>PRODISER</v>
      </c>
      <c r="S47" s="249" t="str">
        <f ca="1"/>
        <v/>
      </c>
      <c r="T47" s="250" t="str">
        <f ca="1"/>
        <v>FR</v>
      </c>
      <c r="U47" s="250" t="str">
        <f ca="1"/>
        <v/>
      </c>
      <c r="V47" s="249" t="str">
        <f ca="1"/>
        <v>Tous les sites de l'UPEC sauf marché(s) réservé(s) ou limité(s) à certains services particuliers. Contacter le Pôle achats dans le doute.</v>
      </c>
      <c r="W47" s="250" t="str">
        <f ca="1"/>
        <v>AF.21</v>
      </c>
      <c r="X47" s="255" t="str">
        <f ca="1"/>
        <v>LOCATION DE SALLES DE COURTE DUREE (HORS EVENEMENTIEL)</v>
      </c>
    </row>
    <row r="48" spans="1:24" ht="50.15" customHeight="1" x14ac:dyDescent="0.35">
      <c r="A48" s="197" t="str">
        <f ca="1"/>
        <v>Marché terminé</v>
      </c>
      <c r="B48" s="247" t="str">
        <f ca="1"/>
        <v>A</v>
      </c>
      <c r="C48" s="248" t="str">
        <f ca="1"/>
        <v>📦 Appro. généraux</v>
      </c>
      <c r="D48" s="249" t="str">
        <f ca="1"/>
        <v>Pôle Achats</v>
      </c>
      <c r="E48" s="250" t="str">
        <f ca="1"/>
        <v>2022PFLOCASALL</v>
      </c>
      <c r="F48" s="249" t="str">
        <f ca="1"/>
        <v>LOCATION DE SALLE</v>
      </c>
      <c r="G48" s="250" t="str">
        <f ca="1"/>
        <v>2022PFLOCASALL</v>
      </c>
      <c r="H48" s="249" t="str">
        <f ca="1"/>
        <v>LOCATION DE SALLE</v>
      </c>
      <c r="I48" s="251" t="str">
        <f ca="1"/>
        <v>Procédure formalisée</v>
      </c>
      <c r="J48" s="251" t="str">
        <f ca="1"/>
        <v>Accord-cadre</v>
      </c>
      <c r="K48" s="251" t="str">
        <f ca="1"/>
        <v>Contrat à bon de commande</v>
      </c>
      <c r="L48" s="252">
        <f ca="1"/>
        <v>44805</v>
      </c>
      <c r="M48" s="252">
        <f ca="1"/>
        <v>46265</v>
      </c>
      <c r="N48" s="250" t="str">
        <f ca="1"/>
        <v>4600004148</v>
      </c>
      <c r="O48" s="253" t="str">
        <f ca="1"/>
        <v>0</v>
      </c>
      <c r="P48" s="249" t="str">
        <f ca="1"/>
        <v>Services courants</v>
      </c>
      <c r="Q48" s="250" t="str">
        <f ca="1"/>
        <v>429</v>
      </c>
      <c r="R48" s="254" t="str">
        <f ca="1"/>
        <v>PRODISER</v>
      </c>
      <c r="S48" s="249" t="str">
        <f ca="1"/>
        <v/>
      </c>
      <c r="T48" s="250" t="str">
        <f ca="1"/>
        <v>FR</v>
      </c>
      <c r="U48" s="250" t="str">
        <f ca="1"/>
        <v/>
      </c>
      <c r="V48" s="249" t="str">
        <f ca="1"/>
        <v>Tous les sites de l'UPEC sauf marché(s) réservé(s) ou limité(s) à certains services particuliers. Contacter le Pôle achats dans le doute.</v>
      </c>
      <c r="W48" s="250" t="str">
        <f ca="1"/>
        <v>AF.21</v>
      </c>
      <c r="X48" s="255" t="str">
        <f ca="1"/>
        <v>LOCATION DE SALLES DE COURTE DUREE (HORS EVENEMENTIEL)</v>
      </c>
    </row>
    <row r="49" spans="1:24" ht="50.15" customHeight="1" x14ac:dyDescent="0.35">
      <c r="A49" s="197" t="str">
        <f ca="1"/>
        <v>Marché en cours</v>
      </c>
      <c r="B49" s="247" t="str">
        <f ca="1"/>
        <v>A</v>
      </c>
      <c r="C49" s="248" t="str">
        <f ca="1"/>
        <v>📦 Appro. généraux</v>
      </c>
      <c r="D49" s="249" t="str">
        <f ca="1"/>
        <v>Pôle Achats</v>
      </c>
      <c r="E49" s="250" t="str">
        <f ca="1"/>
        <v>2023ACHATSUGAP</v>
      </c>
      <c r="F49" s="249" t="str">
        <f ca="1"/>
        <v>Achats UGAP (centrale d'achats)</v>
      </c>
      <c r="G49" s="250" t="str">
        <f ca="1"/>
        <v>2023ACHATSUGAP</v>
      </c>
      <c r="H49" s="249" t="str">
        <f ca="1"/>
        <v>"type de marché</v>
      </c>
      <c r="I49" s="251" t="str">
        <f ca="1"/>
        <v>Accord-cadre</v>
      </c>
      <c r="J49" s="251" t="str">
        <f ca="1"/>
        <v>Contrat à bon de commande</v>
      </c>
      <c r="K49" s="251" t="str">
        <f ca="1"/>
        <v>Contrat à bon de commande</v>
      </c>
      <c r="L49" s="252">
        <f ca="1"/>
        <v>44631</v>
      </c>
      <c r="M49" s="252">
        <f ca="1"/>
        <v>47574</v>
      </c>
      <c r="N49" s="250" t="str">
        <f ca="1"/>
        <v>4600004205</v>
      </c>
      <c r="O49" s="253" t="str">
        <f ca="1"/>
        <v>8620000</v>
      </c>
      <c r="P49" s="249" t="str">
        <f ca="1"/>
        <v>Fournitures courantes</v>
      </c>
      <c r="Q49" s="250" t="str">
        <f ca="1"/>
        <v>1588</v>
      </c>
      <c r="R49" s="254" t="str">
        <f ca="1"/>
        <v>UGAP</v>
      </c>
      <c r="S49" s="249" t="str">
        <f ca="1"/>
        <v>Accès direct  catalogue ugap.fr (création identifiant par le pôle achat public UPEC)</v>
      </c>
      <c r="T49" s="250" t="str">
        <f ca="1"/>
        <v>FR</v>
      </c>
      <c r="U49" s="740" t="str">
        <f ca="1"/>
        <v>https://www.ugap.fr/</v>
      </c>
      <c r="V49" s="249" t="str">
        <f ca="1"/>
        <v>Tous les sites de l'UPEC sauf marché(s) réservé(s) ou limité(s) à certains services particuliers. Contacter le Pôle achats dans le doute.</v>
      </c>
      <c r="W49" s="250" t="str">
        <f ca="1"/>
        <v>AB.01 ; AF.01 ; AB.02 ; AA.42 ; AA.21 ; AB.03 ; AA.23 ; AA.44 ; AA.41 ; AD.11 ; AF.11 ; AA.51 ; AE.22 ; AC.01 ; AC.22 ; AC.42 ; AE.21 ; AA.52 ; AD.41</v>
      </c>
      <c r="X49" s="255" t="str">
        <f ca="1"/>
        <v>PETITES FOURNITURES ET PETITS EQUIP.BUREAU (HORS INFORMATIQ)</v>
      </c>
    </row>
    <row r="50" spans="1:24" ht="50.15" customHeight="1" x14ac:dyDescent="0.35">
      <c r="A50" s="197" t="str">
        <f ca="1"/>
        <v>Marché terminé</v>
      </c>
      <c r="B50" s="247" t="str">
        <f ca="1"/>
        <v>A</v>
      </c>
      <c r="C50" s="248" t="str">
        <f ca="1"/>
        <v>📦 Appro. généraux</v>
      </c>
      <c r="D50" s="249" t="str">
        <f ca="1"/>
        <v>Pôle Achats</v>
      </c>
      <c r="E50" s="250" t="str">
        <f ca="1"/>
        <v>2023DAEGESTAUT</v>
      </c>
      <c r="F50" s="249" t="str">
        <f ca="1"/>
        <v>GESTION,ENTRETIEN,RÉPARATION FLOTTES VÉHICULES PTAC INF 3,5</v>
      </c>
      <c r="G50" s="250" t="str">
        <f ca="1"/>
        <v>2023DAEGESTAUT</v>
      </c>
      <c r="H50" s="249" t="str">
        <f ca="1"/>
        <v>GESTION,ENTRETIEN,RÉPARATION FLOTTES VÉHICULES PTAC INF 3,5</v>
      </c>
      <c r="I50" s="251" t="str">
        <f ca="1"/>
        <v>Procédure adaptée (DAE)</v>
      </c>
      <c r="J50" s="251" t="str">
        <f ca="1"/>
        <v>Marché</v>
      </c>
      <c r="K50" s="251" t="str">
        <f ca="1"/>
        <v>Contrat à bon de commande</v>
      </c>
      <c r="L50" s="252">
        <f ca="1"/>
        <v>45223</v>
      </c>
      <c r="M50" s="252">
        <f ca="1"/>
        <v>45953</v>
      </c>
      <c r="N50" s="250" t="str">
        <f ca="1"/>
        <v>4600004276</v>
      </c>
      <c r="O50" s="253" t="str">
        <f ca="1"/>
        <v>224000</v>
      </c>
      <c r="P50" s="249" t="str">
        <f ca="1"/>
        <v>Fournitures courantes</v>
      </c>
      <c r="Q50" s="250" t="str">
        <f ca="1"/>
        <v>18094</v>
      </c>
      <c r="R50" s="254" t="str">
        <f ca="1"/>
        <v>ALD TEMSYS</v>
      </c>
      <c r="S50" s="249" t="str">
        <f ca="1"/>
        <v/>
      </c>
      <c r="T50" s="250" t="str">
        <f ca="1"/>
        <v>FR</v>
      </c>
      <c r="U50" s="250" t="str">
        <f ca="1"/>
        <v/>
      </c>
      <c r="V50" s="249" t="str">
        <f ca="1"/>
        <v>Tous les sites de l'UPEC sauf marché(s) réservé(s) ou limité(s) à certains services particuliers. Contacter le Pôle achats dans le doute.</v>
      </c>
      <c r="W50" s="250" t="str">
        <f ca="1"/>
        <v>AD.32 ; AD.31 ; AD.41</v>
      </c>
      <c r="X50" s="255" t="str">
        <f ca="1"/>
        <v>SERVICES DE GESTION DE FLOTTE AUTOMOBILE</v>
      </c>
    </row>
    <row r="51" spans="1:24" ht="50.15" customHeight="1" x14ac:dyDescent="0.35">
      <c r="A51" s="197" t="str">
        <f ca="1"/>
        <v>Marché en cours</v>
      </c>
      <c r="B51" s="247" t="str">
        <f ca="1"/>
        <v>A</v>
      </c>
      <c r="C51" s="248" t="str">
        <f ca="1"/>
        <v>📦 Appro. généraux</v>
      </c>
      <c r="D51" s="249" t="str">
        <f ca="1"/>
        <v>Pôle Achats</v>
      </c>
      <c r="E51" s="250" t="str">
        <f ca="1"/>
        <v>2023PAPETITDE1</v>
      </c>
      <c r="F51" s="249" t="str">
        <f ca="1"/>
        <v>Prestations de services de petit déjeuner/pause-café pour l'ensemble des sites de l'Université Paris Est-Créteil Val -de-Marne (UPEC)</v>
      </c>
      <c r="G51" s="250" t="str">
        <f ca="1"/>
        <v>2023PAPETITDE1</v>
      </c>
      <c r="H51" s="249" t="str">
        <f ca="1"/>
        <v>Lot n°1 - Petit déjeuner / pause-café département Val de Marne</v>
      </c>
      <c r="I51" s="251" t="str">
        <f ca="1"/>
        <v>Procédure adaptée ouverte</v>
      </c>
      <c r="J51" s="251" t="str">
        <f ca="1"/>
        <v>Accord-cadre</v>
      </c>
      <c r="K51" s="251" t="str">
        <f ca="1"/>
        <v>à bons de commande sans minimum et avec maximum</v>
      </c>
      <c r="L51" s="252">
        <f ca="1"/>
        <v>45245</v>
      </c>
      <c r="M51" s="252">
        <f ca="1"/>
        <v>46705</v>
      </c>
      <c r="N51" s="250" t="str">
        <f ca="1"/>
        <v>4600004290</v>
      </c>
      <c r="O51" s="253" t="str">
        <f ca="1"/>
        <v>400000</v>
      </c>
      <c r="P51" s="249" t="str">
        <f ca="1"/>
        <v>Services courants</v>
      </c>
      <c r="Q51" s="250" t="str">
        <f ca="1"/>
        <v>1745</v>
      </c>
      <c r="R51" s="254" t="str">
        <f ca="1"/>
        <v>CROUS</v>
      </c>
      <c r="S51" s="249" t="str">
        <f ca="1"/>
        <v>Suivi des commandes et facturation
Nom : CHARLES  Prénom : Rachel
Tél :01-48-99-29-40
rachel.charles@crous-creteil.fr</v>
      </c>
      <c r="T51" s="250" t="str">
        <f ca="1"/>
        <v>FR</v>
      </c>
      <c r="U51" s="256" t="str">
        <f ca="1"/>
        <v>Lien accès documents contractuels</v>
      </c>
      <c r="V51" s="249" t="str">
        <f ca="1"/>
        <v>(77) Seine-et-Marne, (93) Seine-Saint-Denis, (94) Val-de-Marne</v>
      </c>
      <c r="W51" s="250" t="str">
        <f ca="1"/>
        <v>AA.63</v>
      </c>
      <c r="X51" s="255" t="str">
        <f ca="1"/>
        <v>SERVICES DE TRAITEURS / PLATEAUX REPAS</v>
      </c>
    </row>
    <row r="52" spans="1:24" ht="50.15" customHeight="1" x14ac:dyDescent="0.35">
      <c r="A52" s="197" t="str">
        <f ca="1"/>
        <v>Marché terminé</v>
      </c>
      <c r="B52" s="247" t="str">
        <f ca="1"/>
        <v>A</v>
      </c>
      <c r="C52" s="248" t="str">
        <f ca="1"/>
        <v>📦 Appro. généraux</v>
      </c>
      <c r="D52" s="249" t="str">
        <f ca="1"/>
        <v>Pôle Achats</v>
      </c>
      <c r="E52" s="250" t="str">
        <f ca="1"/>
        <v>2023PAPETITDE2</v>
      </c>
      <c r="F52" s="249" t="str">
        <f ca="1"/>
        <v>Prestations de services de petit déjeuner/pause-café pour l'ensemble des sites de l'Université Paris Est-Créteil Val -de-Marne (UPEC)</v>
      </c>
      <c r="G52" s="250" t="str">
        <f ca="1"/>
        <v>2023PAPETITDE2</v>
      </c>
      <c r="H52" s="249" t="str">
        <f ca="1"/>
        <v>Lot n°2 - Petit déjeuner / pause-café département Seine et Marne</v>
      </c>
      <c r="I52" s="251" t="str">
        <f ca="1"/>
        <v>Procédure adaptée ouverte</v>
      </c>
      <c r="J52" s="251" t="str">
        <f ca="1"/>
        <v>Accord-cadre</v>
      </c>
      <c r="K52" s="251" t="str">
        <f ca="1"/>
        <v>à bons de commande sans minimum et avec maximum</v>
      </c>
      <c r="L52" s="252">
        <f ca="1"/>
        <v>43587</v>
      </c>
      <c r="M52" s="252">
        <f ca="1"/>
        <v>45047</v>
      </c>
      <c r="N52" s="250" t="str">
        <f ca="1"/>
        <v>4600004291</v>
      </c>
      <c r="O52" s="253" t="str">
        <f ca="1"/>
        <v>200000</v>
      </c>
      <c r="P52" s="249" t="str">
        <f ca="1"/>
        <v>Services courants</v>
      </c>
      <c r="Q52" s="250" t="str">
        <f ca="1"/>
        <v>13823</v>
      </c>
      <c r="R52" s="254" t="str">
        <f ca="1"/>
        <v>SERVICES RESIDENCES CLUB NEUILLY</v>
      </c>
      <c r="S52" s="249" t="str">
        <f ca="1"/>
        <v>neuilly@toutetbon.fr ;  0184201750 ; 0642155524</v>
      </c>
      <c r="T52" s="250" t="str">
        <f ca="1"/>
        <v>FR</v>
      </c>
      <c r="U52" s="256" t="str">
        <f ca="1"/>
        <v>Lien accès documents contractuels</v>
      </c>
      <c r="V52" s="249" t="str">
        <f ca="1"/>
        <v>(77) Seine-et-Marne, (93) Seine-Saint-Denis, (94) Val-de-Marne</v>
      </c>
      <c r="W52" s="250" t="str">
        <f ca="1"/>
        <v>AA.63</v>
      </c>
      <c r="X52" s="255" t="str">
        <f ca="1"/>
        <v>SERVICES DE TRAITEURS / PLATEAUX REPAS</v>
      </c>
    </row>
    <row r="53" spans="1:24" ht="50.15" customHeight="1" x14ac:dyDescent="0.35">
      <c r="A53" s="197" t="str">
        <f ca="1"/>
        <v>Marché terminé</v>
      </c>
      <c r="B53" s="247" t="str">
        <f ca="1"/>
        <v>A</v>
      </c>
      <c r="C53" s="248" t="str">
        <f ca="1"/>
        <v>📦 Appro. généraux</v>
      </c>
      <c r="D53" s="249" t="str">
        <f ca="1"/>
        <v>Pôle Achats</v>
      </c>
      <c r="E53" s="250" t="str">
        <f ca="1"/>
        <v>2023PAPETITDE3</v>
      </c>
      <c r="F53" s="249" t="str">
        <f ca="1"/>
        <v>Prestations de services de petit déjeuner/pause-café pour l'ensemble des sites de l'Université Paris Est-Créteil Val -de-Marne (UPEC)</v>
      </c>
      <c r="G53" s="250" t="str">
        <f ca="1"/>
        <v>2023PAPETITDE3</v>
      </c>
      <c r="H53" s="249" t="str">
        <f ca="1"/>
        <v>Lot n°3 - Petit déjeuner / pause-café département Seine Saint Denis</v>
      </c>
      <c r="I53" s="251" t="str">
        <f ca="1"/>
        <v>Procédure adaptée ouverte</v>
      </c>
      <c r="J53" s="251" t="str">
        <f ca="1"/>
        <v>Accord-cadre</v>
      </c>
      <c r="K53" s="251" t="str">
        <f ca="1"/>
        <v>à bons de commande sans minimum et avec maximum</v>
      </c>
      <c r="L53" s="252">
        <f ca="1"/>
        <v>43587</v>
      </c>
      <c r="M53" s="252">
        <f ca="1"/>
        <v>45047</v>
      </c>
      <c r="N53" s="250" t="str">
        <f ca="1"/>
        <v>4600004292</v>
      </c>
      <c r="O53" s="253" t="str">
        <f ca="1"/>
        <v>40000</v>
      </c>
      <c r="P53" s="249" t="str">
        <f ca="1"/>
        <v>Services courants</v>
      </c>
      <c r="Q53" s="250" t="str">
        <f ca="1"/>
        <v>13823</v>
      </c>
      <c r="R53" s="254" t="str">
        <f ca="1"/>
        <v>SERVICES RESIDENCES CLUB NEUILLY</v>
      </c>
      <c r="S53" s="249" t="str">
        <f ca="1"/>
        <v>neuilly@toutetbon.fr ;  0184201750 ; 0642155524</v>
      </c>
      <c r="T53" s="250" t="str">
        <f ca="1"/>
        <v>FR</v>
      </c>
      <c r="U53" s="256" t="str">
        <f ca="1"/>
        <v>Lien accès documents contractuels</v>
      </c>
      <c r="V53" s="249" t="str">
        <f ca="1"/>
        <v>(77) Seine-et-Marne, (93) Seine-Saint-Denis, (94) Val-de-Marne</v>
      </c>
      <c r="W53" s="250" t="str">
        <f ca="1"/>
        <v>AA.63</v>
      </c>
      <c r="X53" s="255" t="str">
        <f ca="1"/>
        <v>SERVICES DE TRAITEURS / PLATEAUX REPAS</v>
      </c>
    </row>
    <row r="54" spans="1:24" ht="50.15" customHeight="1" x14ac:dyDescent="0.35">
      <c r="A54" s="197" t="str">
        <f ca="1"/>
        <v>Marché en cours</v>
      </c>
      <c r="B54" s="247" t="str">
        <f ca="1"/>
        <v>A</v>
      </c>
      <c r="C54" s="248" t="str">
        <f ca="1"/>
        <v>📦 Appro. généraux</v>
      </c>
      <c r="D54" s="249" t="str">
        <f ca="1"/>
        <v>Pôle Achats</v>
      </c>
      <c r="E54" s="250" t="str">
        <f ca="1"/>
        <v>2023DAECOPIEUR</v>
      </c>
      <c r="F54" s="249" t="str">
        <f ca="1"/>
        <v>COPIEURS- SOLUTION IMPRESSION-SOLIMP 4</v>
      </c>
      <c r="G54" s="250" t="str">
        <f ca="1"/>
        <v>2023DAECOPIEUR</v>
      </c>
      <c r="H54" s="249" t="str">
        <f ca="1"/>
        <v>COPIEURS- SOLUTION IMPRESSION-SOLIMP 4</v>
      </c>
      <c r="I54" s="251" t="str">
        <f ca="1"/>
        <v>Procédure adaptée (DAE)</v>
      </c>
      <c r="J54" s="251" t="str">
        <f ca="1"/>
        <v>Contrat à bon de commande</v>
      </c>
      <c r="K54" s="251" t="str">
        <f ca="1"/>
        <v>Contrat à bon de commande</v>
      </c>
      <c r="L54" s="252">
        <f ca="1"/>
        <v>45203</v>
      </c>
      <c r="M54" s="252">
        <f ca="1"/>
        <v>46621</v>
      </c>
      <c r="N54" s="250" t="str">
        <f ca="1"/>
        <v>4600004316</v>
      </c>
      <c r="O54" s="253" t="str">
        <f ca="1"/>
        <v>300000</v>
      </c>
      <c r="P54" s="249" t="str">
        <f ca="1"/>
        <v>Services courants</v>
      </c>
      <c r="Q54" s="250" t="str">
        <f ca="1"/>
        <v>18377</v>
      </c>
      <c r="R54" s="254" t="str">
        <f ca="1"/>
        <v>KYOCERA DOCUMENT SOLUTIONS FRANCE</v>
      </c>
      <c r="S54" s="249" t="str">
        <f ca="1"/>
        <v>Via vos identifiants sur la plateforme de KYOCERA</v>
      </c>
      <c r="T54" s="250" t="str">
        <f ca="1"/>
        <v>FR</v>
      </c>
      <c r="U54" s="256" t="str">
        <f ca="1"/>
        <v>https://upecnumerique.sharepoint.com/:f:/r/sites/DAF-PRB/documents_contractuels/2.March%C3%A9s%20acc%C3%A8s%20LIMITE/2.Prestations%20d%27accompagnement-Conseil/2023MSCERTIFAC?csf=1&amp;web=1&amp;e=z9RdDv</v>
      </c>
      <c r="V54" s="249" t="str">
        <f ca="1"/>
        <v>Tous les sites de l'UPEC sauf marché(s) réservé(s) ou limité(s) à certains services particuliers. Contacter le Pôle achats dans le doute.</v>
      </c>
      <c r="W54" s="250" t="str">
        <f ca="1"/>
        <v>AC.21</v>
      </c>
      <c r="X54" s="255" t="str">
        <f ca="1"/>
        <v>EQUIPEMENTS DE REPROGRAPHIE DE PROXIMITE</v>
      </c>
    </row>
    <row r="55" spans="1:24" ht="50.15" customHeight="1" x14ac:dyDescent="0.35">
      <c r="A55" s="197" t="str">
        <f ca="1"/>
        <v>Marché en cours</v>
      </c>
      <c r="B55" s="247" t="str">
        <f ca="1"/>
        <v>A</v>
      </c>
      <c r="C55" s="248" t="str">
        <f ca="1"/>
        <v>📦 Appro. généraux</v>
      </c>
      <c r="D55" s="249" t="str">
        <f ca="1"/>
        <v>Pôle Achats</v>
      </c>
      <c r="E55" s="250" t="str">
        <f ca="1"/>
        <v>2024PFFDENREES</v>
      </c>
      <c r="F55" s="249" t="str">
        <f ca="1"/>
        <v>Ce marché a pour objet la fourniture de denrées alimentaires</v>
      </c>
      <c r="G55" s="250" t="str">
        <f ca="1"/>
        <v>2024PFFDENREES</v>
      </c>
      <c r="H55" s="249" t="str">
        <f ca="1"/>
        <v>Lot n°2 Produits laitiers et B.O.F</v>
      </c>
      <c r="I55" s="251" t="str">
        <f ca="1"/>
        <v>Appel d'offres ouvert</v>
      </c>
      <c r="J55" s="251" t="str">
        <f ca="1"/>
        <v>Accord-cadre</v>
      </c>
      <c r="K55" s="251" t="str">
        <f ca="1"/>
        <v>à bons de commande sans minimum et avec maximum</v>
      </c>
      <c r="L55" s="252">
        <f ca="1"/>
        <v>45548</v>
      </c>
      <c r="M55" s="252">
        <f ca="1"/>
        <v>47008</v>
      </c>
      <c r="N55" s="250" t="str">
        <f ca="1"/>
        <v>4600004354</v>
      </c>
      <c r="O55" s="253" t="str">
        <f ca="1"/>
        <v>240000</v>
      </c>
      <c r="P55" s="249" t="str">
        <f ca="1"/>
        <v>Fournitures courantes</v>
      </c>
      <c r="Q55" s="250" t="str">
        <f ca="1"/>
        <v>634</v>
      </c>
      <c r="R55" s="254" t="str">
        <f ca="1"/>
        <v>GUILLOT JOUANI</v>
      </c>
      <c r="S55" s="249" t="str">
        <f ca="1"/>
        <v>agenevieve@guillotjouani.com   -  0149637620</v>
      </c>
      <c r="T55" s="250" t="str">
        <f ca="1"/>
        <v>FR</v>
      </c>
      <c r="U55" s="256" t="str">
        <f ca="1"/>
        <v>https://upecnumerique.sharepoint.com/:f:/r/sites/DAF-PRB/documents_contractuels/2.March%C3%A9s%20acc%C3%A8s%20LIMITE/6.Services%20-Maintenance/2024PFMCECPRCH?csf=1&amp;web=1&amp;e=9ShBan</v>
      </c>
      <c r="V55" s="249" t="str">
        <f ca="1"/>
        <v>(77) Seine-et-Marne, (93) Seine-Saint-Denis, (94) Val-de-Marne</v>
      </c>
      <c r="W55" s="250" t="str">
        <f ca="1"/>
        <v>AA.16</v>
      </c>
      <c r="X55" s="255" t="str">
        <f ca="1"/>
        <v>PREPARATIONS ALIMENTAIRES ET PLATS CUISINES FRAIS-REFRIGERES</v>
      </c>
    </row>
    <row r="56" spans="1:24" ht="50.15" customHeight="1" x14ac:dyDescent="0.35">
      <c r="A56" s="197" t="str">
        <f ca="1"/>
        <v>Marché en cours</v>
      </c>
      <c r="B56" s="247" t="str">
        <f ca="1"/>
        <v>A</v>
      </c>
      <c r="C56" s="248" t="str">
        <f ca="1"/>
        <v>📦 Appro. généraux</v>
      </c>
      <c r="D56" s="249" t="str">
        <f ca="1"/>
        <v>Pôle Achats</v>
      </c>
      <c r="E56" s="250" t="str">
        <f ca="1"/>
        <v>2024PFFDENREES</v>
      </c>
      <c r="F56" s="249" t="str">
        <f ca="1"/>
        <v>Ce marché a pour objet la fourniture de denrées alimentaires</v>
      </c>
      <c r="G56" s="250" t="str">
        <f ca="1"/>
        <v>2024PFFDENREES</v>
      </c>
      <c r="H56" s="249" t="str">
        <f ca="1"/>
        <v>Lot n°3 Tous produits surgelés &amp; Viande et charcuterie (frais)</v>
      </c>
      <c r="I56" s="251" t="str">
        <f ca="1"/>
        <v>Appel d'offres ouvert</v>
      </c>
      <c r="J56" s="251" t="str">
        <f ca="1"/>
        <v>Accord-cadre</v>
      </c>
      <c r="K56" s="251" t="str">
        <f ca="1"/>
        <v>à bons de commande sans minimum et avec maximum</v>
      </c>
      <c r="L56" s="252">
        <f ca="1"/>
        <v>45548</v>
      </c>
      <c r="M56" s="252">
        <f ca="1"/>
        <v>47008</v>
      </c>
      <c r="N56" s="250" t="str">
        <f ca="1"/>
        <v>4600004355</v>
      </c>
      <c r="O56" s="253" t="str">
        <f ca="1"/>
        <v>1240000</v>
      </c>
      <c r="P56" s="249" t="str">
        <f ca="1"/>
        <v>Fournitures courantes</v>
      </c>
      <c r="Q56" s="250" t="str">
        <f ca="1"/>
        <v>14348</v>
      </c>
      <c r="R56" s="254" t="str">
        <f ca="1"/>
        <v>SYSCO FRANCE SAS</v>
      </c>
      <c r="S56" s="249" t="str">
        <f ca="1"/>
        <v>TEL : 01.45.12.67.00 FAX : 01.46.86.79.67 Mail : commandescoll1.idf@sysco.com
Siret n°316 807 015 01340</v>
      </c>
      <c r="T56" s="250" t="str">
        <f ca="1"/>
        <v>FR</v>
      </c>
      <c r="U56" s="256" t="str">
        <f ca="1"/>
        <v>https://upecnumerique.sharepoint.com/:f:/r/sites/DAF-PRB/documents_contractuels/2.March%C3%A9s%20acc%C3%A8s%20LIMITE/9.Instruments%20scientifiques/2024PNKITDOSAG?csf=1&amp;web=1&amp;e=lzfnTc</v>
      </c>
      <c r="V56" s="249" t="str">
        <f ca="1"/>
        <v>(77) Seine-et-Marne, (93) Seine-Saint-Denis, (94) Val-de-Marne</v>
      </c>
      <c r="W56" s="250" t="str">
        <f ca="1"/>
        <v>AA.05</v>
      </c>
      <c r="X56" s="255" t="str">
        <f ca="1"/>
        <v>PREPARATIONS ALIMENTAIRES ET PLATS CUISINES CONGELES</v>
      </c>
    </row>
    <row r="57" spans="1:24" ht="50.15" customHeight="1" x14ac:dyDescent="0.35">
      <c r="A57" s="197" t="str">
        <f ca="1"/>
        <v>Marché en cours</v>
      </c>
      <c r="B57" s="247" t="str">
        <f ca="1"/>
        <v>A</v>
      </c>
      <c r="C57" s="248" t="str">
        <f ca="1"/>
        <v>📦 Appro. généraux</v>
      </c>
      <c r="D57" s="249" t="str">
        <f ca="1"/>
        <v>Pôle Achats</v>
      </c>
      <c r="E57" s="250" t="str">
        <f ca="1"/>
        <v>2024PFFDENREES</v>
      </c>
      <c r="F57" s="249" t="str">
        <f ca="1"/>
        <v>Ce marché a pour objet la fourniture de denrées alimentaires</v>
      </c>
      <c r="G57" s="250" t="str">
        <f ca="1"/>
        <v>2024PFFDENREES</v>
      </c>
      <c r="H57" s="249" t="str">
        <f ca="1"/>
        <v>Lot n°4 Fruits et légumes frais</v>
      </c>
      <c r="I57" s="251" t="str">
        <f ca="1"/>
        <v>Appel d'offres ouvert</v>
      </c>
      <c r="J57" s="251" t="str">
        <f ca="1"/>
        <v>Accord-cadre</v>
      </c>
      <c r="K57" s="251" t="str">
        <f ca="1"/>
        <v>à bons de commande sans minimum et avec maximum</v>
      </c>
      <c r="L57" s="252">
        <f ca="1"/>
        <v>45548</v>
      </c>
      <c r="M57" s="252">
        <f ca="1"/>
        <v>47008</v>
      </c>
      <c r="N57" s="250" t="str">
        <f ca="1"/>
        <v>4600004356</v>
      </c>
      <c r="O57" s="253" t="str">
        <f ca="1"/>
        <v>344000</v>
      </c>
      <c r="P57" s="249" t="str">
        <f ca="1"/>
        <v>Fournitures courantes</v>
      </c>
      <c r="Q57" s="250" t="str">
        <f ca="1"/>
        <v>19176</v>
      </c>
      <c r="R57" s="254" t="str">
        <f ca="1"/>
        <v>POMONA TERREAZUR IDF WISSOUS</v>
      </c>
      <c r="S57" s="249" t="str">
        <f ca="1"/>
        <v>pta-idf-wissous-marches-publics@terreazur.fr  -  0169105543</v>
      </c>
      <c r="T57" s="250" t="str">
        <f ca="1"/>
        <v>FR</v>
      </c>
      <c r="U57" s="256" t="str">
        <f ca="1"/>
        <v>https://upecnumerique.sharepoint.com/:f:/r/sites/DAF-PRB/documents_contractuels/2.March%C3%A9s%20acc%C3%A8s%20LIMITE/6.Services%20-Maintenance/2024PNPCORMSE?csf=1&amp;web=1&amp;e=eEYrtz</v>
      </c>
      <c r="V57" s="249" t="str">
        <f ca="1"/>
        <v>(77) Seine-et-Marne, (93) Seine-Saint-Denis, (94) Val-de-Marne</v>
      </c>
      <c r="W57" s="250" t="str">
        <f ca="1"/>
        <v>AA.14</v>
      </c>
      <c r="X57" s="255" t="str">
        <f ca="1"/>
        <v>FRUITS ET LEGUMES FRAIS OU REFRIGERES</v>
      </c>
    </row>
    <row r="58" spans="1:24" ht="50.15" customHeight="1" x14ac:dyDescent="0.35">
      <c r="A58" s="197" t="str">
        <f ca="1"/>
        <v>Marché en cours</v>
      </c>
      <c r="B58" s="247" t="str">
        <f ca="1"/>
        <v>A</v>
      </c>
      <c r="C58" s="248" t="str">
        <f ca="1"/>
        <v>📦 Appro. généraux</v>
      </c>
      <c r="D58" s="249" t="str">
        <f ca="1"/>
        <v>Pôle Achats</v>
      </c>
      <c r="E58" s="250" t="str">
        <f ca="1"/>
        <v>2024PFFDENREES</v>
      </c>
      <c r="F58" s="249" t="str">
        <f ca="1"/>
        <v>Ce marché a pour objet la fourniture de denrées alimentaires</v>
      </c>
      <c r="G58" s="250" t="str">
        <f ca="1"/>
        <v>2024PFFDENREES</v>
      </c>
      <c r="H58" s="249" t="str">
        <f ca="1"/>
        <v>Lot n°1 Epicerie et toutes conserves</v>
      </c>
      <c r="I58" s="251" t="str">
        <f ca="1"/>
        <v>Appel d'offres ouvert</v>
      </c>
      <c r="J58" s="251" t="str">
        <f ca="1"/>
        <v>Accord-cadre</v>
      </c>
      <c r="K58" s="251" t="str">
        <f ca="1"/>
        <v>à bons de commande sans minimum et avec maximum</v>
      </c>
      <c r="L58" s="252">
        <f ca="1"/>
        <v>45548</v>
      </c>
      <c r="M58" s="252">
        <f ca="1"/>
        <v>47008</v>
      </c>
      <c r="N58" s="250" t="str">
        <f ca="1"/>
        <v>4600004358</v>
      </c>
      <c r="O58" s="253" t="str">
        <f ca="1"/>
        <v>800000</v>
      </c>
      <c r="P58" s="249" t="str">
        <f ca="1"/>
        <v>Fournitures courantes</v>
      </c>
      <c r="Q58" s="250" t="str">
        <f ca="1"/>
        <v>14347</v>
      </c>
      <c r="R58" s="254" t="str">
        <f ca="1"/>
        <v>POMONA EPISAVEURS</v>
      </c>
      <c r="S58" s="249" t="str">
        <f ca="1"/>
        <v>MH.CARLIER@EPISAVEURS.FR  -  0149776161</v>
      </c>
      <c r="T58" s="250" t="str">
        <f ca="1"/>
        <v>FR</v>
      </c>
      <c r="U58" s="256" t="str">
        <f ca="1"/>
        <v>https://upecnumerique.sharepoint.com/:f:/r/sites/DAF-PRB/documents_contractuels/2.March%C3%A9s%20acc%C3%A8s%20LIMITE/6.Services%20-Maintenance/2024PFMCECPRCH?csf=1&amp;web=1&amp;e=9ShBan</v>
      </c>
      <c r="V58" s="249" t="str">
        <f ca="1"/>
        <v>(77) Seine-et-Marne, (93) Seine-Saint-Denis, (94) Val-de-Marne</v>
      </c>
      <c r="W58" s="250" t="str">
        <f ca="1"/>
        <v>AA.23 ; AA.21 ; AA.22</v>
      </c>
      <c r="X58" s="255" t="str">
        <f ca="1"/>
        <v>CONSERVES ET EPICERIE</v>
      </c>
    </row>
    <row r="59" spans="1:24" ht="50.15" customHeight="1" x14ac:dyDescent="0.35">
      <c r="A59" s="197" t="str">
        <f ca="1"/>
        <v>Marché en cours</v>
      </c>
      <c r="B59" s="247" t="str">
        <f ca="1"/>
        <v>A</v>
      </c>
      <c r="C59" s="248" t="str">
        <f ca="1"/>
        <v>📦 Appro. généraux</v>
      </c>
      <c r="D59" s="249" t="str">
        <f ca="1"/>
        <v>Pôle Achats</v>
      </c>
      <c r="E59" s="250" t="str">
        <f ca="1"/>
        <v>2024PFFONTAINE</v>
      </c>
      <c r="F59" s="249" t="str">
        <f ca="1"/>
        <v>Fontaines à eau</v>
      </c>
      <c r="G59" s="250" t="str">
        <f ca="1"/>
        <v>2024PFFONTAINE</v>
      </c>
      <c r="H59" s="249" t="str">
        <f ca="1"/>
        <v>Lot n°1 Livraison de bonbonnes d'eau et de consommables associés ainsi que la mise à disposition et la maintenance des fontaines à eau associées</v>
      </c>
      <c r="I59" s="251" t="str">
        <f ca="1"/>
        <v>Appel d'offres ouvert</v>
      </c>
      <c r="J59" s="251" t="str">
        <f ca="1"/>
        <v>Accord-cadre</v>
      </c>
      <c r="K59" s="251" t="str">
        <f ca="1"/>
        <v>à bons de commande sans minimum et avec maximum</v>
      </c>
      <c r="L59" s="252">
        <f ca="1"/>
        <v>45663</v>
      </c>
      <c r="M59" s="252">
        <f ca="1"/>
        <v>47123</v>
      </c>
      <c r="N59" s="250" t="str">
        <f ca="1"/>
        <v>4600004413</v>
      </c>
      <c r="O59" s="253" t="str">
        <f ca="1"/>
        <v>1000000</v>
      </c>
      <c r="P59" s="249" t="str">
        <f ca="1"/>
        <v>Fournitures courantes</v>
      </c>
      <c r="Q59" s="250" t="str">
        <f ca="1"/>
        <v>54</v>
      </c>
      <c r="R59" s="254" t="str">
        <f ca="1"/>
        <v>CHATEAU D'EAU</v>
      </c>
      <c r="S59" s="249" t="str">
        <f ca="1"/>
        <v>A COMPLETER</v>
      </c>
      <c r="T59" s="250" t="str">
        <f ca="1"/>
        <v>FR</v>
      </c>
      <c r="U59" s="256" t="str">
        <f ca="1"/>
        <v>https://upecnumerique.sharepoint.com/:f:/s/DAF-PRB/Esajxh3pMU9PseUhPt4zzEIBCKDEJOoDKFvGdMl2b-9-kA?e=vpRjha</v>
      </c>
      <c r="V59" s="249" t="str">
        <f ca="1"/>
        <v>L'ensemble des sites de l'UPEC situés principalement dans le 94, 93 et 77.</v>
      </c>
      <c r="W59" s="250" t="str">
        <f ca="1"/>
        <v>AA.21 ; AA.41 ; AA.44</v>
      </c>
      <c r="X59" s="255" t="str">
        <f ca="1"/>
        <v>BOISSONS NON ALCOOLISEES</v>
      </c>
    </row>
    <row r="60" spans="1:24" ht="50.15" customHeight="1" x14ac:dyDescent="0.35">
      <c r="A60" s="197" t="str">
        <f ca="1"/>
        <v>Marché en cours</v>
      </c>
      <c r="B60" s="247" t="str">
        <f ca="1"/>
        <v>A</v>
      </c>
      <c r="C60" s="248" t="str">
        <f ca="1"/>
        <v>📦 Appro. généraux</v>
      </c>
      <c r="D60" s="249" t="str">
        <f ca="1"/>
        <v>Pôle Achats</v>
      </c>
      <c r="E60" s="250" t="str">
        <f ca="1"/>
        <v>2024PFFONTAINE</v>
      </c>
      <c r="F60" s="249" t="str">
        <f ca="1"/>
        <v>Fontaines à eau</v>
      </c>
      <c r="G60" s="250" t="str">
        <f ca="1"/>
        <v>2024PFFONTAINE</v>
      </c>
      <c r="H60" s="249" t="str">
        <f ca="1"/>
        <v>Lot n°2 Mise à disposition et maintenance de fontaines à eau raccordées à un point d'eau ainsi que de consommables associés</v>
      </c>
      <c r="I60" s="251" t="str">
        <f ca="1"/>
        <v>Appel d'offres ouvert</v>
      </c>
      <c r="J60" s="251" t="str">
        <f ca="1"/>
        <v>Accord-cadre</v>
      </c>
      <c r="K60" s="251" t="str">
        <f ca="1"/>
        <v>à bons de commande sans minimum et avec maximum</v>
      </c>
      <c r="L60" s="252">
        <f ca="1"/>
        <v>45663</v>
      </c>
      <c r="M60" s="252">
        <f ca="1"/>
        <v>47123</v>
      </c>
      <c r="N60" s="250" t="str">
        <f ca="1"/>
        <v>4600004415</v>
      </c>
      <c r="O60" s="253" t="str">
        <f ca="1"/>
        <v>1000000</v>
      </c>
      <c r="P60" s="249" t="str">
        <f ca="1"/>
        <v>Fournitures courantes</v>
      </c>
      <c r="Q60" s="250" t="str">
        <f ca="1"/>
        <v>54</v>
      </c>
      <c r="R60" s="254" t="str">
        <f ca="1"/>
        <v>CHATEAU D'EAU</v>
      </c>
      <c r="S60" s="249" t="str">
        <f ca="1"/>
        <v>A COMPLETER</v>
      </c>
      <c r="T60" s="250" t="str">
        <f ca="1"/>
        <v>FR</v>
      </c>
      <c r="U60" s="256" t="str">
        <f ca="1"/>
        <v>https://upecnumerique.sharepoint.com/:f:/s/DAF-PRB/Esajxh3pMU9PseUhPt4zzEIBCKDEJOoDKFvGdMl2b-9-kA?e=vpRjha</v>
      </c>
      <c r="V60" s="249" t="str">
        <f ca="1"/>
        <v>L'ensemble des sites de l'UPEC situés principalement dans le 94, 93 et 77.</v>
      </c>
      <c r="W60" s="250" t="str">
        <f ca="1"/>
        <v>AA.44 ; AA.41 ; AA.71</v>
      </c>
      <c r="X60" s="255" t="str">
        <f ca="1"/>
        <v>EQUIPEMENTS CUISINE SALLE DE RESTAURATION(ELECTROMENAGER,?)</v>
      </c>
    </row>
    <row r="61" spans="1:24" ht="50.15" customHeight="1" x14ac:dyDescent="0.35">
      <c r="A61" s="197" t="str">
        <f ca="1"/>
        <v>Marché en cours</v>
      </c>
      <c r="B61" s="247" t="str">
        <f ca="1"/>
        <v>A</v>
      </c>
      <c r="C61" s="248" t="str">
        <f ca="1"/>
        <v>📦 Appro. généraux</v>
      </c>
      <c r="D61" s="249" t="str">
        <f ca="1"/>
        <v>Pôle Achats</v>
      </c>
      <c r="E61" s="250" t="str">
        <f ca="1"/>
        <v>2024DAECARBUR1</v>
      </c>
      <c r="F61" s="249" t="str">
        <f ca="1"/>
        <v>FOURNITURE CARBURANT DAE</v>
      </c>
      <c r="G61" s="250" t="str">
        <f ca="1"/>
        <v>2024DAECARBUR1</v>
      </c>
      <c r="H61" s="249" t="str">
        <f ca="1"/>
        <v>FOURNITURE CARBURANT DAE</v>
      </c>
      <c r="I61" s="251" t="str">
        <f ca="1"/>
        <v>Procédure adaptée (DAE)</v>
      </c>
      <c r="J61" s="251" t="str">
        <f ca="1"/>
        <v>Marché</v>
      </c>
      <c r="K61" s="251" t="str">
        <f ca="1"/>
        <v>Contrat à bon de commande</v>
      </c>
      <c r="L61" s="252">
        <f ca="1"/>
        <v>45702</v>
      </c>
      <c r="M61" s="252">
        <f ca="1"/>
        <v>47162</v>
      </c>
      <c r="N61" s="250" t="str">
        <f ca="1"/>
        <v>4600004425</v>
      </c>
      <c r="O61" s="253" t="str">
        <f ca="1"/>
        <v>4000000</v>
      </c>
      <c r="P61" s="249" t="str">
        <f ca="1"/>
        <v>Fournitures courantes</v>
      </c>
      <c r="Q61" s="250" t="str">
        <f ca="1"/>
        <v>19608</v>
      </c>
      <c r="R61" s="254" t="str">
        <f ca="1"/>
        <v>FLEET PRO</v>
      </c>
      <c r="S61" s="249" t="str">
        <f ca="1"/>
        <v/>
      </c>
      <c r="T61" s="250" t="str">
        <f ca="1"/>
        <v>FR</v>
      </c>
      <c r="U61" s="256" t="str">
        <f ca="1"/>
        <v>https://upecnumerique.sharepoint.com/:f:/r/sites/DAF-PRB/documents_contractuels/2.March%C3%A9s%20acc%C3%A8s%20LIMITE/1.Achats%20mutualis%C3%A9s/2024DAECARBUR1?csf=1&amp;web=1</v>
      </c>
      <c r="V61" s="249" t="str">
        <f ca="1"/>
        <v>Tous les sites de l'UPEC sauf marché(s) réservé(s) ou limité(s) à certains services particuliers. Contacter le Pôle achats dans le doute.</v>
      </c>
      <c r="W61" s="250" t="str">
        <f ca="1"/>
        <v>AD.21 ; AD.42</v>
      </c>
      <c r="X61" s="255" t="str">
        <f ca="1"/>
        <v>CARBURANTS A LA POMPE (AUTOMOBILES)</v>
      </c>
    </row>
    <row r="62" spans="1:24" ht="50.15" customHeight="1" x14ac:dyDescent="0.35">
      <c r="A62" s="197" t="str">
        <f ca="1"/>
        <v>Marché en cours</v>
      </c>
      <c r="B62" s="247" t="str">
        <f ca="1"/>
        <v>A</v>
      </c>
      <c r="C62" s="248" t="str">
        <f ca="1"/>
        <v>📦 Appro. généraux</v>
      </c>
      <c r="D62" s="249" t="str">
        <f ca="1"/>
        <v>Pôle Achats</v>
      </c>
      <c r="E62" s="250" t="str">
        <f ca="1"/>
        <v>2025PFREPROETU</v>
      </c>
      <c r="F62" s="249" t="str">
        <f ca="1"/>
        <v>Mise à disposition, exploitation et maintenance de solutions matérielles et logicielles de reprographie, d'impression et de monétique destinées aux étudiants et lecteurs extérieurs de l'Université Paris Est Créteil Val de Marne.</v>
      </c>
      <c r="G62" s="250" t="str">
        <f ca="1"/>
        <v>2025PFREPROETU</v>
      </c>
      <c r="H62" s="249" t="str">
        <f ca="1"/>
        <v>Mise à disposition, exploitation et maintenance de solutions matérielles et logicielles de reprographie, d'impression et de monétique destinées aux étudiants et lecteurs extérieurs de l'Université Paris Est Créteil Val de Marne.</v>
      </c>
      <c r="I62" s="251" t="str">
        <f ca="1"/>
        <v>Appel d'offres ouvert</v>
      </c>
      <c r="J62" s="251" t="str">
        <f ca="1"/>
        <v>Accord-cadre</v>
      </c>
      <c r="K62" s="251" t="str">
        <f ca="1"/>
        <v>à bons de commande sans minimum et avec maximum</v>
      </c>
      <c r="L62" s="252">
        <f ca="1"/>
        <v>45826</v>
      </c>
      <c r="M62" s="252">
        <f ca="1"/>
        <v>47286</v>
      </c>
      <c r="N62" s="250" t="str">
        <f ca="1"/>
        <v>4600004463</v>
      </c>
      <c r="O62" s="253" t="str">
        <f ca="1"/>
        <v>270000</v>
      </c>
      <c r="P62" s="249" t="str">
        <f ca="1"/>
        <v>Fournitures courantes</v>
      </c>
      <c r="Q62" s="250" t="str">
        <f ca="1"/>
        <v>594</v>
      </c>
      <c r="R62" s="254" t="str">
        <f ca="1"/>
        <v>SARL SEDECO</v>
      </c>
      <c r="S62" s="249" t="str">
        <f ca="1"/>
        <v>4 AVENUE JEAN MONNET 37160 DESCARTES -  02 47 91 85 85 -  Stephanie.vincent@capmonetique.com</v>
      </c>
      <c r="T62" s="250" t="str">
        <f ca="1"/>
        <v>FR</v>
      </c>
      <c r="U62" s="256" t="str">
        <f ca="1"/>
        <v>https://upecnumerique.sharepoint.com/:f:/s/DAF-PRB/EljDhFnvWKFAqa1SCPd7IxIBHvITuYI3Iz_ZAqK8englAQ?e=6VBkt8</v>
      </c>
      <c r="V62" s="249" t="str">
        <f ca="1"/>
        <v>UPEC</v>
      </c>
      <c r="W62" s="250" t="str">
        <f ca="1"/>
        <v>AC.31</v>
      </c>
      <c r="X62" s="255" t="str">
        <f ca="1"/>
        <v>SERVICES EXTERNALISES D'IMPRESSION ET DE REPROGRAPHIE</v>
      </c>
    </row>
    <row r="63" spans="1:24" ht="50.15" customHeight="1" x14ac:dyDescent="0.35">
      <c r="A63" s="197" t="str">
        <f ca="1"/>
        <v>Marché en cours</v>
      </c>
      <c r="B63" s="247" t="str">
        <f ca="1"/>
        <v>A</v>
      </c>
      <c r="C63" s="248" t="str">
        <f ca="1"/>
        <v>📦 Appro. généraux</v>
      </c>
      <c r="D63" s="249" t="str">
        <f ca="1"/>
        <v>Pôle Achats</v>
      </c>
      <c r="E63" s="250" t="str">
        <f ca="1"/>
        <v>2025PATRAITEUR</v>
      </c>
      <c r="F63" s="249" t="str">
        <f ca="1"/>
        <v>Réalisation de prestations « traiteur » pour les services de l'Université Paris-Est Créteil Val de Marne</v>
      </c>
      <c r="G63" s="250" t="str">
        <f ca="1"/>
        <v>2025PATRAITEUR</v>
      </c>
      <c r="H63" s="249" t="str">
        <f ca="1"/>
        <v>Lot n°1 : Plateaux repas / Sandwiches Snacks département du Val de Marne</v>
      </c>
      <c r="I63" s="251" t="str">
        <f ca="1"/>
        <v>Procédure adaptée ouverte</v>
      </c>
      <c r="J63" s="251" t="str">
        <f ca="1"/>
        <v>Accord-cadre</v>
      </c>
      <c r="K63" s="251" t="str">
        <f ca="1"/>
        <v>à bons de commande sans minimum et avec maximum</v>
      </c>
      <c r="L63" s="252">
        <f ca="1"/>
        <v>45894</v>
      </c>
      <c r="M63" s="252">
        <f ca="1"/>
        <v>47326</v>
      </c>
      <c r="N63" s="250" t="str">
        <f ca="1"/>
        <v>4600004468</v>
      </c>
      <c r="O63" s="253" t="str">
        <f ca="1"/>
        <v>180000</v>
      </c>
      <c r="P63" s="249" t="str">
        <f ca="1"/>
        <v>Services courants</v>
      </c>
      <c r="Q63" s="250" t="str">
        <f ca="1"/>
        <v>2786</v>
      </c>
      <c r="R63" s="254" t="str">
        <f ca="1"/>
        <v>GUILLEMARD TRAITEUR – SARL SEILLER</v>
      </c>
      <c r="S63" s="249" t="str">
        <f ca="1"/>
        <v>laurent@traiteur-guillemard.fr   ;  01 43 26 97 17</v>
      </c>
      <c r="T63" s="250" t="str">
        <f ca="1"/>
        <v>FR</v>
      </c>
      <c r="U63" s="256" t="str">
        <f ca="1"/>
        <v>https://upecnumerique.sharepoint.com/:f:/s/DAF-PRB/EhVT1u30GVhCpF_P8FoR0y4BhNQfJ4SXyqGGHYUC6H36_A?e=TTdVSy</v>
      </c>
      <c r="V63" s="249" t="str">
        <f ca="1"/>
        <v>Les lieux d'exécution sont les sites de l'université Paris Est Créteil Val de Marne (départements 77, 93 et 94).</v>
      </c>
      <c r="W63" s="250" t="str">
        <f ca="1"/>
        <v>AA.63</v>
      </c>
      <c r="X63" s="255" t="str">
        <f ca="1"/>
        <v>SERVICES DE TRAITEURS / PLATEAUX REPAS</v>
      </c>
    </row>
    <row r="64" spans="1:24" ht="50.15" customHeight="1" x14ac:dyDescent="0.35">
      <c r="A64" s="197" t="str">
        <f ca="1"/>
        <v>Marché en cours</v>
      </c>
      <c r="B64" s="247" t="str">
        <f ca="1"/>
        <v>A</v>
      </c>
      <c r="C64" s="248" t="str">
        <f ca="1"/>
        <v>📦 Appro. généraux</v>
      </c>
      <c r="D64" s="249" t="str">
        <f ca="1"/>
        <v>Pôle Achats</v>
      </c>
      <c r="E64" s="250" t="str">
        <f ca="1"/>
        <v>2025PATRAITEUR</v>
      </c>
      <c r="F64" s="249" t="str">
        <f ca="1"/>
        <v>Réalisation de prestations « traiteur » pour les services de l'Université Paris-Est Créteil Val de Marne</v>
      </c>
      <c r="G64" s="250" t="str">
        <f ca="1"/>
        <v>2025PATRAITEUR</v>
      </c>
      <c r="H64" s="249" t="str">
        <f ca="1"/>
        <v>Lot n°2 : Plateaux repas / Sandwiches-Snacks département de Seine et Marne</v>
      </c>
      <c r="I64" s="251" t="str">
        <f ca="1"/>
        <v>Procédure adaptée ouverte</v>
      </c>
      <c r="J64" s="251" t="str">
        <f ca="1"/>
        <v>Accord-cadre</v>
      </c>
      <c r="K64" s="251" t="str">
        <f ca="1"/>
        <v>à bons de commande sans minimum et avec maximum</v>
      </c>
      <c r="L64" s="252">
        <f ca="1"/>
        <v>45894</v>
      </c>
      <c r="M64" s="252">
        <f ca="1"/>
        <v>47326</v>
      </c>
      <c r="N64" s="250" t="str">
        <f ca="1"/>
        <v>4600004469</v>
      </c>
      <c r="O64" s="253" t="str">
        <f ca="1"/>
        <v>80000</v>
      </c>
      <c r="P64" s="249" t="str">
        <f ca="1"/>
        <v>Services courants</v>
      </c>
      <c r="Q64" s="250" t="str">
        <f ca="1"/>
        <v>10201</v>
      </c>
      <c r="R64" s="254" t="str">
        <f ca="1"/>
        <v>TNAM SAS</v>
      </c>
      <c r="S64" s="249" t="str">
        <f ca="1"/>
        <v>0185420227  -  TNAM SAS (TOUT &amp; BON)
12-14 Allée Lech Walesa
77185 LOGNES
www.toutetbon.fr
Demande de devis &amp; envoi des bons de commande
mlv@toutetbon.fr
Monsieur Nadir TERKI / Madame Amandine TERKI
Tél : 01 85 42 02 27</v>
      </c>
      <c r="T64" s="250" t="str">
        <f ca="1"/>
        <v>FR</v>
      </c>
      <c r="U64" s="256" t="str">
        <f ca="1"/>
        <v>https://upecnumerique.sharepoint.com/:f:/s/DAF-PRB/EhVT1u30GVhCpF_P8FoR0y4BhNQfJ4SXyqGGHYUC6H36_A?e=TTdVSy</v>
      </c>
      <c r="V64" s="249" t="str">
        <f ca="1"/>
        <v>Les lieux d'exécution sont les sites de l'université Paris Est Créteil Val de Marne (départements 77, 93 et 94).</v>
      </c>
      <c r="W64" s="250" t="str">
        <f ca="1"/>
        <v>AA.63</v>
      </c>
      <c r="X64" s="255" t="str">
        <f ca="1"/>
        <v>SERVICES DE TRAITEURS / PLATEAUX REPAS</v>
      </c>
    </row>
    <row r="65" spans="1:24" ht="50.15" customHeight="1" x14ac:dyDescent="0.35">
      <c r="A65" s="197" t="str">
        <f ca="1"/>
        <v>Marché en cours</v>
      </c>
      <c r="B65" s="247" t="str">
        <f ca="1"/>
        <v>A</v>
      </c>
      <c r="C65" s="248" t="str">
        <f ca="1"/>
        <v>📦 Appro. généraux</v>
      </c>
      <c r="D65" s="249" t="str">
        <f ca="1"/>
        <v>Pôle Achats</v>
      </c>
      <c r="E65" s="250" t="str">
        <f ca="1"/>
        <v>2025PATRAITEUR</v>
      </c>
      <c r="F65" s="249" t="str">
        <f ca="1"/>
        <v>Réalisation de prestations « traiteur » pour les services de l'Université Paris-Est Créteil Val de Marne</v>
      </c>
      <c r="G65" s="250" t="str">
        <f ca="1"/>
        <v>2025PATRAITEUR</v>
      </c>
      <c r="H65" s="249" t="str">
        <f ca="1"/>
        <v>Lot n°3 : Plateaux repas / Sandwiches-Snacks département de Seine Saint Denis</v>
      </c>
      <c r="I65" s="251" t="str">
        <f ca="1"/>
        <v>Procédure adaptée ouverte</v>
      </c>
      <c r="J65" s="251" t="str">
        <f ca="1"/>
        <v>Accord-cadre</v>
      </c>
      <c r="K65" s="251" t="str">
        <f ca="1"/>
        <v>à bons de commande sans minimum et avec maximum</v>
      </c>
      <c r="L65" s="252">
        <f ca="1"/>
        <v>45894</v>
      </c>
      <c r="M65" s="252">
        <f ca="1"/>
        <v>47326</v>
      </c>
      <c r="N65" s="250" t="str">
        <f ca="1"/>
        <v>4600004470</v>
      </c>
      <c r="O65" s="253" t="str">
        <f ca="1"/>
        <v>11000</v>
      </c>
      <c r="P65" s="249" t="str">
        <f ca="1"/>
        <v>Services courants</v>
      </c>
      <c r="Q65" s="250" t="str">
        <f ca="1"/>
        <v>10201</v>
      </c>
      <c r="R65" s="254" t="str">
        <f ca="1"/>
        <v>TNAM SAS</v>
      </c>
      <c r="S65" s="249" t="str">
        <f ca="1"/>
        <v>0185420227  -  TNAM SAS (TOUT &amp; BON)
12-14 Allée Lech Walesa
77185 LOGNES
www.toutetbon.fr
Demande de devis &amp; envoi des bons de commande
mlv@toutetbon.fr
Monsieur Nadir TERKI / Madame Amandine TERKI
Tél : 01 85 42 02 27</v>
      </c>
      <c r="T65" s="250" t="str">
        <f ca="1"/>
        <v>FR</v>
      </c>
      <c r="U65" s="256" t="str">
        <f ca="1"/>
        <v>https://upecnumerique.sharepoint.com/:f:/s/DAF-PRB/EhVT1u30GVhCpF_P8FoR0y4BhNQfJ4SXyqGGHYUC6H36_A?e=TTdVSy</v>
      </c>
      <c r="V65" s="249" t="str">
        <f ca="1"/>
        <v>Les lieux d'exécution sont les sites de l'université Paris Est Créteil Val de Marne (départements 77, 93 et 94).</v>
      </c>
      <c r="W65" s="250" t="str">
        <f ca="1"/>
        <v>AA.63</v>
      </c>
      <c r="X65" s="255" t="str">
        <f ca="1"/>
        <v>SERVICES DE TRAITEURS / PLATEAUX REPAS</v>
      </c>
    </row>
    <row r="66" spans="1:24" ht="50.15" customHeight="1" x14ac:dyDescent="0.35">
      <c r="A66" s="197" t="str">
        <f ca="1"/>
        <v>Marché en cours</v>
      </c>
      <c r="B66" s="247" t="str">
        <f ca="1"/>
        <v>A</v>
      </c>
      <c r="C66" s="248" t="str">
        <f ca="1"/>
        <v>📦 Appro. généraux</v>
      </c>
      <c r="D66" s="249" t="str">
        <f ca="1"/>
        <v>Pôle Achats</v>
      </c>
      <c r="E66" s="250" t="str">
        <f ca="1"/>
        <v>2025PATRAITEUR</v>
      </c>
      <c r="F66" s="249" t="str">
        <f ca="1"/>
        <v>Réalisation de prestations « traiteur » pour les services de l'Université Paris-Est Créteil Val de Marne</v>
      </c>
      <c r="G66" s="250" t="str">
        <f ca="1"/>
        <v>2025PATRAITEUR</v>
      </c>
      <c r="H66" s="249" t="str">
        <f ca="1"/>
        <v>Lot n°4 : Buffets, cocktails et repas assis</v>
      </c>
      <c r="I66" s="251" t="str">
        <f ca="1"/>
        <v>Procédure adaptée ouverte</v>
      </c>
      <c r="J66" s="251" t="str">
        <f ca="1"/>
        <v>Accord-cadre</v>
      </c>
      <c r="K66" s="251" t="str">
        <f ca="1"/>
        <v>à bons de commande sans minimum et avec maximum</v>
      </c>
      <c r="L66" s="252">
        <f ca="1"/>
        <v>45894</v>
      </c>
      <c r="M66" s="252">
        <f ca="1"/>
        <v>47326</v>
      </c>
      <c r="N66" s="250" t="str">
        <f ca="1"/>
        <v>4600004471</v>
      </c>
      <c r="O66" s="253" t="str">
        <f ca="1"/>
        <v>225000</v>
      </c>
      <c r="P66" s="249" t="str">
        <f ca="1"/>
        <v>Services courants</v>
      </c>
      <c r="Q66" s="250" t="str">
        <f ca="1"/>
        <v>10201</v>
      </c>
      <c r="R66" s="254" t="str">
        <f ca="1"/>
        <v>TNAM SAS</v>
      </c>
      <c r="S66" s="249" t="str">
        <f ca="1"/>
        <v>0185420227  -  TNAM SAS (TOUT &amp; BON)
12-14 Allée Lech Walesa
77185 LOGNES
www.toutetbon.fr
Demande de devis &amp; envoi des bons de commande
mlv@toutetbon.fr
Monsieur Nadir TERKI / Madame Amandine TERKI
Tél : 01 85 42 02 27</v>
      </c>
      <c r="T66" s="250" t="str">
        <f ca="1"/>
        <v>FR</v>
      </c>
      <c r="U66" s="256" t="str">
        <f ca="1"/>
        <v>https://upecnumerique.sharepoint.com/:f:/s/DAF-PRB/EhVT1u30GVhCpF_P8FoR0y4BhNQfJ4SXyqGGHYUC6H36_A?e=TTdVSy</v>
      </c>
      <c r="V66" s="249" t="str">
        <f ca="1"/>
        <v>Les lieux d'exécution sont les sites de l'université Paris Est Créteil Val de Marne (départements 77, 93 et 94).</v>
      </c>
      <c r="W66" s="250" t="str">
        <f ca="1"/>
        <v>AA.63</v>
      </c>
      <c r="X66" s="255" t="str">
        <f ca="1"/>
        <v>SERVICES DE TRAITEURS / PLATEAUX REPAS</v>
      </c>
    </row>
    <row r="67" spans="1:24" ht="50.15" customHeight="1" x14ac:dyDescent="0.35">
      <c r="A67" s="197" t="str">
        <f ca="1"/>
        <v>Marché en cours</v>
      </c>
      <c r="B67" s="247" t="str">
        <f ca="1"/>
        <v>A</v>
      </c>
      <c r="C67" s="248" t="str">
        <f ca="1"/>
        <v>📦 Appro. généraux</v>
      </c>
      <c r="D67" s="249" t="str">
        <f ca="1"/>
        <v>Pôle Achats</v>
      </c>
      <c r="E67" s="250" t="str">
        <f ca="1"/>
        <v>2025PATRAITEUR</v>
      </c>
      <c r="F67" s="249" t="str">
        <f ca="1"/>
        <v>Réalisation de prestations « traiteur » pour les services de l'Université Paris-Est Créteil Val de Marne</v>
      </c>
      <c r="G67" s="250" t="str">
        <f ca="1"/>
        <v>2025PATRAITEUR</v>
      </c>
      <c r="H67" s="249" t="str">
        <f ca="1"/>
        <v>Lot n°4 : Buffets, cocktails et repas assis</v>
      </c>
      <c r="I67" s="251" t="str">
        <f ca="1"/>
        <v>Procédure adaptée ouverte</v>
      </c>
      <c r="J67" s="251" t="str">
        <f ca="1"/>
        <v>Accord-cadre</v>
      </c>
      <c r="K67" s="251" t="str">
        <f ca="1"/>
        <v>à bons de commande sans minimum et avec maximum</v>
      </c>
      <c r="L67" s="252">
        <f ca="1"/>
        <v>45894</v>
      </c>
      <c r="M67" s="252">
        <f ca="1"/>
        <v>47326</v>
      </c>
      <c r="N67" s="250" t="str">
        <f ca="1"/>
        <v>4600004472</v>
      </c>
      <c r="O67" s="253" t="str">
        <f ca="1"/>
        <v>450000</v>
      </c>
      <c r="P67" s="249" t="str">
        <f ca="1"/>
        <v>Services courants</v>
      </c>
      <c r="Q67" s="250" t="str">
        <f ca="1"/>
        <v>2786</v>
      </c>
      <c r="R67" s="254" t="str">
        <f ca="1"/>
        <v>GUILLEMARD TRAITEUR – SARL SEILLER</v>
      </c>
      <c r="S67" s="249" t="str">
        <f ca="1"/>
        <v>laurent@traiteur-guillemard.fr   ;  01 43 26 97 17</v>
      </c>
      <c r="T67" s="250" t="str">
        <f ca="1"/>
        <v>FR</v>
      </c>
      <c r="U67" s="256" t="str">
        <f ca="1"/>
        <v>https://upecnumerique.sharepoint.com/:f:/s/DAF-PRB/EhVT1u30GVhCpF_P8FoR0y4BhNQfJ4SXyqGGHYUC6H36_A?e=TTdVSy</v>
      </c>
      <c r="V67" s="249" t="str">
        <f ca="1"/>
        <v>Les lieux d'exécution sont les sites de l'université Paris Est Créteil Val de Marne (départements 77, 93 et 94).</v>
      </c>
      <c r="W67" s="250" t="str">
        <f ca="1"/>
        <v>AA.63</v>
      </c>
      <c r="X67" s="255" t="str">
        <f ca="1"/>
        <v>SERVICES DE TRAITEURS / PLATEAUX REPAS</v>
      </c>
    </row>
    <row r="68" spans="1:24" ht="50.15" customHeight="1" x14ac:dyDescent="0.35">
      <c r="A68" s="197" t="str">
        <f ca="1"/>
        <v>Marché en cours</v>
      </c>
      <c r="B68" s="247" t="str">
        <f ca="1"/>
        <v>A</v>
      </c>
      <c r="C68" s="248" t="str">
        <f ca="1"/>
        <v>📦 Appro. généraux</v>
      </c>
      <c r="D68" s="249" t="str">
        <f ca="1"/>
        <v>Pôle Achats</v>
      </c>
      <c r="E68" s="250" t="str">
        <f ca="1"/>
        <v>2025PATRAITEUR</v>
      </c>
      <c r="F68" s="249" t="str">
        <f ca="1"/>
        <v>Réalisation de prestations « traiteur » pour les services de l'Université Paris-Est Créteil Val de Marne</v>
      </c>
      <c r="G68" s="250" t="str">
        <f ca="1"/>
        <v>2025PATRAITEUR</v>
      </c>
      <c r="H68" s="249" t="str">
        <f ca="1"/>
        <v>Lot n°4 : Buffets, cocktails et repas assis</v>
      </c>
      <c r="I68" s="251" t="str">
        <f ca="1"/>
        <v>Procédure adaptée ouverte</v>
      </c>
      <c r="J68" s="251" t="str">
        <f ca="1"/>
        <v>Accord-cadre</v>
      </c>
      <c r="K68" s="251" t="str">
        <f ca="1"/>
        <v>à bons de commande sans minimum et avec maximum</v>
      </c>
      <c r="L68" s="252">
        <f ca="1"/>
        <v>45894</v>
      </c>
      <c r="M68" s="252">
        <f ca="1"/>
        <v>47326</v>
      </c>
      <c r="N68" s="250" t="str">
        <f ca="1"/>
        <v>4600004473</v>
      </c>
      <c r="O68" s="253" t="str">
        <f ca="1"/>
        <v>225000</v>
      </c>
      <c r="P68" s="249" t="str">
        <f ca="1"/>
        <v>Services courants</v>
      </c>
      <c r="Q68" s="250" t="str">
        <f ca="1"/>
        <v>15437</v>
      </c>
      <c r="R68" s="254" t="str">
        <f ca="1"/>
        <v>LE GARDEN SARL</v>
      </c>
      <c r="S68" s="249" t="str">
        <f ca="1"/>
        <v>0185420227  -  TNAM SAS (TOUT &amp; BON)
12-14 Allée Lech Walesa
77185 LOGNES
www.toutetbon.fr
Demande de devis &amp; envoi des bons de commande
mlv@toutetbon.fr
Monsieur Nadir TERKI / Madame Amandine TERKI
Tél : 01 85 42 02 27</v>
      </c>
      <c r="T68" s="250" t="str">
        <f ca="1"/>
        <v>FR</v>
      </c>
      <c r="U68" s="256" t="str">
        <f ca="1"/>
        <v>https://upecnumerique.sharepoint.com/:f:/s/DAF-PRB/EhVT1u30GVhCpF_P8FoR0y4BhNQfJ4SXyqGGHYUC6H36_A?e=TTdVSy</v>
      </c>
      <c r="V68" s="249" t="str">
        <f ca="1"/>
        <v>Les lieux d'exécution sont les sites de l'université Paris Est Créteil Val de Marne (départements 77, 93 et 94).</v>
      </c>
      <c r="W68" s="250" t="str">
        <f ca="1"/>
        <v>AA.63</v>
      </c>
      <c r="X68" s="255" t="str">
        <f ca="1"/>
        <v>SERVICES DE TRAITEURS / PLATEAUX REPAS</v>
      </c>
    </row>
    <row r="69" spans="1:24" ht="50.15" customHeight="1" x14ac:dyDescent="0.35">
      <c r="A69" s="197" t="str">
        <f ca="1"/>
        <v>Marché en cours</v>
      </c>
      <c r="B69" s="247" t="str">
        <f ca="1"/>
        <v>A</v>
      </c>
      <c r="C69" s="248" t="str">
        <f ca="1"/>
        <v>📦 Appro. généraux</v>
      </c>
      <c r="D69" s="249" t="str">
        <f ca="1"/>
        <v>Pôle Achats</v>
      </c>
      <c r="E69" s="250" t="str">
        <f ca="1"/>
        <v>2025PATRAITEUR</v>
      </c>
      <c r="F69" s="249" t="str">
        <f ca="1"/>
        <v>Réalisation de prestations « traiteur » pour les services de l'Université Paris-Est Créteil Val de Marne</v>
      </c>
      <c r="G69" s="250" t="str">
        <f ca="1"/>
        <v>2025PATRAITEUR</v>
      </c>
      <c r="H69" s="249" t="str">
        <f ca="1"/>
        <v>Lot n°1 : Plateaux repas / Sandwiches Snacks département du Val de Marne</v>
      </c>
      <c r="I69" s="251" t="str">
        <f ca="1"/>
        <v>Procédure adaptée ouverte</v>
      </c>
      <c r="J69" s="251" t="str">
        <f ca="1"/>
        <v>Accord-cadre</v>
      </c>
      <c r="K69" s="251" t="str">
        <f ca="1"/>
        <v>à bons de commande sans minimum et avec maximum</v>
      </c>
      <c r="L69" s="252">
        <f ca="1"/>
        <v>45894</v>
      </c>
      <c r="M69" s="252">
        <f ca="1"/>
        <v>47326</v>
      </c>
      <c r="N69" s="250" t="str">
        <f ca="1"/>
        <v>4600004474</v>
      </c>
      <c r="O69" s="253" t="str">
        <f ca="1"/>
        <v>10000</v>
      </c>
      <c r="P69" s="249" t="str">
        <f ca="1"/>
        <v>Services courants</v>
      </c>
      <c r="Q69" s="250" t="str">
        <f ca="1"/>
        <v>10201</v>
      </c>
      <c r="R69" s="254" t="str">
        <f ca="1"/>
        <v>TNAM SAS</v>
      </c>
      <c r="S69" s="249" t="str">
        <f ca="1"/>
        <v>0185420227  -  TNAM SAS (TOUT &amp; BON)
12-14 Allée Lech Walesa
77185 LOGNES
www.toutetbon.fr
Demande de devis &amp; envoi des bons de commande
mlv@toutetbon.fr
Monsieur Nadir TERKI / Madame Amandine TERKI
Tél : 01 85 42 02 27</v>
      </c>
      <c r="T69" s="250" t="str">
        <f ca="1"/>
        <v>FR</v>
      </c>
      <c r="U69" s="256" t="str">
        <f ca="1"/>
        <v>https://upecnumerique.sharepoint.com/:f:/s/DAF-PRB/EhVT1u30GVhCpF_P8FoR0y4BhNQfJ4SXyqGGHYUC6H36_A?e=TTdVSy</v>
      </c>
      <c r="V69" s="249" t="str">
        <f ca="1"/>
        <v>Les lieux d'exécution sont les sites de l'université Paris Est Créteil Val de Marne (départements 77, 93 et 94).</v>
      </c>
      <c r="W69" s="250" t="str">
        <f ca="1"/>
        <v>AA.63</v>
      </c>
      <c r="X69" s="255" t="str">
        <f ca="1"/>
        <v>SERVICES DE TRAITEURS / PLATEAUX REPAS</v>
      </c>
    </row>
    <row r="70" spans="1:24" ht="50.15" customHeight="1" x14ac:dyDescent="0.35">
      <c r="A70" s="197" t="str">
        <f ca="1"/>
        <v>Marché en cours</v>
      </c>
      <c r="B70" s="247" t="str">
        <f ca="1"/>
        <v>A</v>
      </c>
      <c r="C70" s="248" t="str">
        <f ca="1"/>
        <v>📦 Appro. généraux</v>
      </c>
      <c r="D70" s="249" t="str">
        <f ca="1"/>
        <v>Pôle Achats</v>
      </c>
      <c r="E70" s="250" t="str">
        <f ca="1"/>
        <v>2025PATRAITEUR</v>
      </c>
      <c r="F70" s="249" t="str">
        <f ca="1"/>
        <v>Réalisation de prestations « traiteur » pour les services de l'Université Paris-Est Créteil Val de Marne</v>
      </c>
      <c r="G70" s="250" t="str">
        <f ca="1"/>
        <v>2025PATRAITEUR</v>
      </c>
      <c r="H70" s="249" t="str">
        <f ca="1"/>
        <v>Lot n°3 : Plateaux repas / Sandwiches-Snacks département de Seine Saint Denis</v>
      </c>
      <c r="I70" s="251" t="str">
        <f ca="1"/>
        <v>Procédure adaptée ouverte</v>
      </c>
      <c r="J70" s="251" t="str">
        <f ca="1"/>
        <v>Accord-cadre</v>
      </c>
      <c r="K70" s="251" t="str">
        <f ca="1"/>
        <v>à bons de commande sans minimum et avec maximum</v>
      </c>
      <c r="L70" s="252">
        <f ca="1"/>
        <v>45894</v>
      </c>
      <c r="M70" s="252">
        <f ca="1"/>
        <v>47326</v>
      </c>
      <c r="N70" s="250" t="str">
        <f ca="1"/>
        <v>4600004478</v>
      </c>
      <c r="O70" s="253" t="str">
        <f ca="1"/>
        <v>225000</v>
      </c>
      <c r="P70" s="249" t="str">
        <f ca="1"/>
        <v>Services courants</v>
      </c>
      <c r="Q70" s="250" t="str">
        <f ca="1"/>
        <v>10201</v>
      </c>
      <c r="R70" s="254" t="str">
        <f ca="1"/>
        <v>TNAM SAS</v>
      </c>
      <c r="S70" s="249" t="str">
        <f ca="1"/>
        <v>0185420227  -  TNAM SAS (TOUT &amp; BON)
12-14 Allée Lech Walesa
77185 LOGNES
www.toutetbon.fr
Demande de devis &amp; envoi des bons de commande
mlv@toutetbon.fr
Monsieur Nadir TERKI / Madame Amandine TERKI
Tél : 01 85 42 02 27</v>
      </c>
      <c r="T70" s="250" t="str">
        <f ca="1"/>
        <v>FR</v>
      </c>
      <c r="U70" s="256" t="str">
        <f ca="1"/>
        <v>https://upecnumerique.sharepoint.com/:f:/s/DAF-PRB/EhVT1u30GVhCpF_P8FoR0y4BhNQfJ4SXyqGGHYUC6H36_A?e=TTdVSy</v>
      </c>
      <c r="V70" s="249" t="str">
        <f ca="1"/>
        <v>Les lieux d'exécution sont les sites de l'université Paris Est Créteil Val de Marne (départements 77, 93 et 94).</v>
      </c>
      <c r="W70" s="250" t="str">
        <f ca="1"/>
        <v>AA.63</v>
      </c>
      <c r="X70" s="255" t="str">
        <f ca="1"/>
        <v>SERVICES DE TRAITEURS / PLATEAUX REPAS</v>
      </c>
    </row>
    <row r="71" spans="1:24" ht="50.15" customHeight="1" x14ac:dyDescent="0.35">
      <c r="A71" s="198" t="str">
        <f ca="1"/>
        <v>Marché en cours</v>
      </c>
      <c r="B71" s="257" t="str">
        <f ca="1"/>
        <v>A</v>
      </c>
      <c r="C71" s="258" t="str">
        <f ca="1"/>
        <v>📦 Appro. généraux</v>
      </c>
      <c r="D71" s="259" t="str">
        <f ca="1"/>
        <v>Pôle Achats</v>
      </c>
      <c r="E71" s="260" t="str">
        <f ca="1"/>
        <v>2025PATRAITEUR</v>
      </c>
      <c r="F71" s="259" t="str">
        <f ca="1"/>
        <v>Réalisation de prestations « traiteur » pour les services de l'Université Paris-Est Créteil Val de Marne</v>
      </c>
      <c r="G71" s="260" t="str">
        <f ca="1"/>
        <v>2025PATRAITEUR</v>
      </c>
      <c r="H71" s="259" t="str">
        <f ca="1"/>
        <v>Réalisation de prestations « traiteur » pour les services de l'Université Paris-Est Créteil Val de Marne</v>
      </c>
      <c r="I71" s="261" t="str">
        <f ca="1"/>
        <v>Procédure adaptée</v>
      </c>
      <c r="J71" s="261" t="str">
        <f ca="1"/>
        <v>Accord-cadre</v>
      </c>
      <c r="K71" s="261" t="str">
        <f ca="1"/>
        <v>à bons de commande sans minimum et avec maximum</v>
      </c>
      <c r="L71" s="262">
        <f ca="1"/>
        <v>45894</v>
      </c>
      <c r="M71" s="262">
        <f ca="1"/>
        <v>47326</v>
      </c>
      <c r="N71" s="260" t="str">
        <f ca="1"/>
        <v>4600004479</v>
      </c>
      <c r="O71" s="263" t="str">
        <f ca="1"/>
        <v>5500</v>
      </c>
      <c r="P71" s="259" t="str">
        <f ca="1"/>
        <v>Services courants</v>
      </c>
      <c r="Q71" s="260" t="str">
        <f ca="1"/>
        <v>6214</v>
      </c>
      <c r="R71" s="264" t="str">
        <f ca="1"/>
        <v>SARL SOUBISE</v>
      </c>
      <c r="S71" s="259" t="str">
        <f ca="1"/>
        <v>contact@soubise-event.fr  - 0664036123; 0981777937</v>
      </c>
      <c r="T71" s="260" t="str">
        <f ca="1"/>
        <v>FR</v>
      </c>
      <c r="U71" s="265" t="str">
        <f ca="1"/>
        <v>https://upecnumerique.sharepoint.com/:f:/s/DAF-PRB/EhVT1u30GVhCpF_P8FoR0y4BhNQfJ4SXyqGGHYUC6H36_A?e=TTdVSy</v>
      </c>
      <c r="V71" s="259" t="str">
        <f ca="1"/>
        <v>Tous les sites de l'UPEC sauf marché(s) réservé(s) ou limité(s) à certains services particuliers. Contacter le Pôle achats dans le doute.</v>
      </c>
      <c r="W71" s="260" t="str">
        <f ca="1"/>
        <v>AA.63</v>
      </c>
      <c r="X71" s="266" t="str">
        <f ca="1"/>
        <v>SERVICES DE TRAITEURS / PLATEAUX REPAS</v>
      </c>
    </row>
    <row r="72" spans="1:24" x14ac:dyDescent="0.35">
      <c r="A72" s="99" t="str">
        <f ca="1"/>
        <v>Bientôt disponible - en cours de création</v>
      </c>
      <c r="B72" t="str">
        <f ca="1"/>
        <v>A</v>
      </c>
      <c r="C72" s="185" t="str">
        <f ca="1"/>
        <v>📦 Appro. généraux</v>
      </c>
      <c r="D72" t="str">
        <f ca="1"/>
        <v>Pôle Achats</v>
      </c>
      <c r="E72" t="str">
        <f ca="1"/>
        <v>2026PNPETITDEJ</v>
      </c>
      <c r="F72" t="str">
        <f ca="1"/>
        <v>Prestations de petits déjeuners et les pauses café</v>
      </c>
      <c r="G72" t="str">
        <f ca="1"/>
        <v>2026PNPETITDEJ</v>
      </c>
      <c r="H72" t="str">
        <f ca="1"/>
        <v>Prestations de petits déjeuners et les pauses café</v>
      </c>
      <c r="I72" t="str">
        <f ca="1"/>
        <v>Marché passé sans publicité ni mise en concurrence</v>
      </c>
      <c r="J72" t="str">
        <f ca="1"/>
        <v>Accord-cadre</v>
      </c>
      <c r="K72" t="str">
        <f ca="1"/>
        <v>à bons de commande sans minimum et avec maximum</v>
      </c>
      <c r="L72" s="2" t="str">
        <f ca="1"/>
        <v>Bientôt disponible</v>
      </c>
      <c r="M72" s="2" t="str">
        <f ca="1"/>
        <v>Bientôt disponible</v>
      </c>
      <c r="N72" t="str">
        <f ca="1"/>
        <v>Bientôt disponible</v>
      </c>
      <c r="O72" s="1">
        <f ca="1"/>
        <v>0</v>
      </c>
      <c r="P72" t="str">
        <f ca="1"/>
        <v>Services courants</v>
      </c>
      <c r="Q72" t="str">
        <f ca="1"/>
        <v>Bientôt disponible</v>
      </c>
      <c r="R72" t="str">
        <f ca="1"/>
        <v>Bientôt disponible</v>
      </c>
      <c r="S72" t="str">
        <f ca="1"/>
        <v>Bientôt disponible</v>
      </c>
      <c r="T72" t="str">
        <f ca="1"/>
        <v>FR</v>
      </c>
      <c r="U72" s="180" t="str">
        <f ca="1"/>
        <v>Bientôt disponible</v>
      </c>
      <c r="V72" t="str">
        <f ca="1"/>
        <v>-IUT/IUP/ESPE DE LIEUSAINT 
Avenue Pierre Point  36-37 rue Georges Charpak 
77127 LIEUSAINT
-IUT DE FONTAINEBLEAU 
Route forestière Hurault 
77300 FONTAINEB</v>
      </c>
      <c r="W72" t="str">
        <f ca="1"/>
        <v>AA.63</v>
      </c>
      <c r="X72" t="str">
        <f ca="1"/>
        <v>SERVICES DE TRAITEURS / PLATEAUX REPAS</v>
      </c>
    </row>
    <row r="73" spans="1:24" x14ac:dyDescent="0.35">
      <c r="A73" s="99" t="str">
        <f ca="1"/>
        <v>non reconduit, renouvellement en cours</v>
      </c>
      <c r="B73" t="str">
        <f ca="1"/>
        <v>A</v>
      </c>
      <c r="C73" s="185" t="str">
        <f ca="1"/>
        <v>📦 Appro. généraux</v>
      </c>
      <c r="D73" t="str">
        <f ca="1"/>
        <v>Pôle Achats</v>
      </c>
      <c r="E73" t="str">
        <f ca="1"/>
        <v>2026PATRAITEUR</v>
      </c>
      <c r="F73" t="str">
        <f ca="1"/>
        <v>Réalisation de prestations « traiteur » pour les services de lUniversité Paris-Est Créteil Val de Marne Cocktails</v>
      </c>
      <c r="G73">
        <f ca="1"/>
        <v>1</v>
      </c>
      <c r="H73" t="str">
        <f ca="1"/>
        <v>Réalisation de prestations de cocktails et Buffets debout</v>
      </c>
      <c r="I73" t="str">
        <f ca="1"/>
        <v>Appel d'offres ouvert</v>
      </c>
      <c r="J73" t="str">
        <f ca="1"/>
        <v>Accord-cadre</v>
      </c>
      <c r="K73" t="str">
        <f ca="1"/>
        <v>à marchés subséquents sans minimum et avec maximum</v>
      </c>
      <c r="L73" s="2" t="str">
        <f ca="1"/>
        <v>Bientôt disponible</v>
      </c>
      <c r="M73" s="2" t="str">
        <f ca="1"/>
        <v>Bientôt disponible</v>
      </c>
      <c r="N73" t="str">
        <f ca="1"/>
        <v>Bientôt disponible</v>
      </c>
      <c r="O73" s="1">
        <f ca="1"/>
        <v>600000</v>
      </c>
      <c r="P73" t="str">
        <f ca="1"/>
        <v>Fournitures courantes</v>
      </c>
      <c r="Q73" t="str">
        <f ca="1"/>
        <v>Bientôt disponible</v>
      </c>
      <c r="R73" t="str">
        <f ca="1"/>
        <v>Bientôt disponible</v>
      </c>
      <c r="S73" t="str">
        <f ca="1"/>
        <v>Bientôt disponible</v>
      </c>
      <c r="T73" t="str">
        <f ca="1"/>
        <v>FR</v>
      </c>
      <c r="U73" s="180" t="str">
        <f ca="1"/>
        <v>Bientôt disponible</v>
      </c>
      <c r="V73" t="str">
        <f ca="1"/>
        <v>La prestation s'exécute sur tous les sites de l'Université repartis dans les département du Val de Marne, Saint Denis et Seine et Marne.</v>
      </c>
      <c r="W73" t="str">
        <f ca="1"/>
        <v>AA.63</v>
      </c>
      <c r="X73" t="str">
        <f ca="1"/>
        <v>SERVICES DE TRAITEURS / PLATEAUX REPAS</v>
      </c>
    </row>
    <row r="74" spans="1:24" x14ac:dyDescent="0.35">
      <c r="A74" s="99" t="str">
        <f ca="1"/>
        <v>non reconduit, renouvellement en cours</v>
      </c>
      <c r="B74" t="str">
        <f ca="1"/>
        <v>A</v>
      </c>
      <c r="C74" s="185" t="str">
        <f ca="1"/>
        <v>📦 Appro. généraux</v>
      </c>
      <c r="D74" t="str">
        <f ca="1"/>
        <v>Pôle Achats</v>
      </c>
      <c r="E74" t="str">
        <f ca="1"/>
        <v>2026PATRAITEUR</v>
      </c>
      <c r="F74" t="str">
        <f ca="1"/>
        <v>Réalisation de prestations « traiteur » pour les services de lUniversité Paris-Est Créteil Val de Marne Cocktails</v>
      </c>
      <c r="G74">
        <f ca="1"/>
        <v>2</v>
      </c>
      <c r="H74" t="str">
        <f ca="1"/>
        <v>Réalisation de prestation buffets assis et Repas servis</v>
      </c>
      <c r="I74" t="str">
        <f ca="1"/>
        <v>Appel d'offres ouvert</v>
      </c>
      <c r="J74" t="str">
        <f ca="1"/>
        <v>Accord-cadre</v>
      </c>
      <c r="K74" t="str">
        <f ca="1"/>
        <v>à marchés subséquents sans minimum et avec maximum</v>
      </c>
      <c r="L74" s="2" t="str">
        <f ca="1"/>
        <v>Bientôt disponible</v>
      </c>
      <c r="M74" s="2" t="str">
        <f ca="1"/>
        <v>Bientôt disponible</v>
      </c>
      <c r="N74" t="str">
        <f ca="1"/>
        <v>Bientôt disponible</v>
      </c>
      <c r="O74" s="1">
        <f ca="1"/>
        <v>800000</v>
      </c>
      <c r="P74" t="str">
        <f ca="1"/>
        <v>Fournitures courantes</v>
      </c>
      <c r="Q74" t="str">
        <f ca="1"/>
        <v>Bientôt disponible</v>
      </c>
      <c r="R74" t="str">
        <f ca="1"/>
        <v>Bientôt disponible</v>
      </c>
      <c r="S74" t="str">
        <f ca="1"/>
        <v>Bientôt disponible</v>
      </c>
      <c r="T74" t="str">
        <f ca="1"/>
        <v>FR</v>
      </c>
      <c r="U74" s="180" t="str">
        <f ca="1"/>
        <v>Bientôt disponible</v>
      </c>
      <c r="V74" t="str">
        <f ca="1"/>
        <v>La prestation s'exécute sur tous les sites de l'Université repartis dans les département du Val de Marne, Saint Denis et Seine et Marne.</v>
      </c>
      <c r="W74" t="str">
        <f ca="1"/>
        <v>AA.63</v>
      </c>
      <c r="X74" t="str">
        <f ca="1"/>
        <v>SERVICES DE TRAITEURS / PLATEAUX REPAS</v>
      </c>
    </row>
    <row r="75" spans="1:24" x14ac:dyDescent="0.35">
      <c r="C75" s="185"/>
      <c r="U75" s="180"/>
    </row>
    <row r="76" spans="1:24" x14ac:dyDescent="0.35">
      <c r="C76" s="185"/>
      <c r="U76" s="180"/>
    </row>
    <row r="77" spans="1:24" x14ac:dyDescent="0.35">
      <c r="C77" s="185"/>
      <c r="U77" s="180"/>
    </row>
    <row r="78" spans="1:24" x14ac:dyDescent="0.35">
      <c r="C78" s="185"/>
      <c r="U78" s="180"/>
    </row>
    <row r="79" spans="1:24" x14ac:dyDescent="0.35">
      <c r="C79" s="185"/>
      <c r="U79" s="180"/>
    </row>
    <row r="80" spans="1:24" x14ac:dyDescent="0.35">
      <c r="C80" s="185"/>
      <c r="U80" s="180"/>
    </row>
    <row r="81" spans="3:21" x14ac:dyDescent="0.35">
      <c r="C81" s="185"/>
      <c r="U81" s="180"/>
    </row>
    <row r="82" spans="3:21" x14ac:dyDescent="0.35">
      <c r="C82" s="185"/>
      <c r="U82" s="180"/>
    </row>
    <row r="83" spans="3:21" x14ac:dyDescent="0.35">
      <c r="C83" s="185"/>
      <c r="U83" s="180"/>
    </row>
    <row r="84" spans="3:21" x14ac:dyDescent="0.35">
      <c r="C84" s="185"/>
      <c r="U84" s="180"/>
    </row>
    <row r="85" spans="3:21" x14ac:dyDescent="0.35">
      <c r="C85" s="185"/>
      <c r="U85" s="180"/>
    </row>
    <row r="86" spans="3:21" x14ac:dyDescent="0.35">
      <c r="C86" s="185"/>
      <c r="U86" s="180"/>
    </row>
    <row r="87" spans="3:21" x14ac:dyDescent="0.35">
      <c r="C87" s="185"/>
      <c r="U87" s="180"/>
    </row>
    <row r="88" spans="3:21" x14ac:dyDescent="0.35">
      <c r="C88" s="185"/>
      <c r="U88" s="180"/>
    </row>
    <row r="89" spans="3:21" x14ac:dyDescent="0.35">
      <c r="C89" s="185"/>
      <c r="U89" s="180"/>
    </row>
    <row r="90" spans="3:21" x14ac:dyDescent="0.35">
      <c r="C90" s="185"/>
      <c r="U90" s="180"/>
    </row>
    <row r="91" spans="3:21" x14ac:dyDescent="0.35">
      <c r="C91" s="185"/>
      <c r="U91" s="180"/>
    </row>
    <row r="92" spans="3:21" x14ac:dyDescent="0.35">
      <c r="C92" s="185"/>
      <c r="U92" s="180"/>
    </row>
    <row r="93" spans="3:21" x14ac:dyDescent="0.35">
      <c r="C93" s="185"/>
      <c r="U93" s="180"/>
    </row>
    <row r="94" spans="3:21" x14ac:dyDescent="0.35">
      <c r="C94" s="185"/>
      <c r="U94" s="180"/>
    </row>
    <row r="95" spans="3:21" x14ac:dyDescent="0.35">
      <c r="C95" s="185"/>
      <c r="U95" s="180"/>
    </row>
    <row r="96" spans="3:21" x14ac:dyDescent="0.35">
      <c r="C96" s="185"/>
      <c r="U96" s="180"/>
    </row>
    <row r="97" spans="3:21" x14ac:dyDescent="0.35">
      <c r="C97" s="185"/>
      <c r="U97" s="180"/>
    </row>
    <row r="98" spans="3:21" x14ac:dyDescent="0.35">
      <c r="C98" s="185"/>
      <c r="U98" s="180"/>
    </row>
    <row r="99" spans="3:21" x14ac:dyDescent="0.35">
      <c r="C99" s="185"/>
      <c r="U99" s="180"/>
    </row>
    <row r="100" spans="3:21" x14ac:dyDescent="0.35">
      <c r="C100" s="185"/>
      <c r="U100" s="180"/>
    </row>
    <row r="101" spans="3:21" x14ac:dyDescent="0.35">
      <c r="C101" s="185"/>
      <c r="U101" s="180"/>
    </row>
    <row r="102" spans="3:21" x14ac:dyDescent="0.35">
      <c r="C102" s="185"/>
      <c r="U102" s="180"/>
    </row>
    <row r="103" spans="3:21" x14ac:dyDescent="0.35">
      <c r="C103" s="185"/>
      <c r="U103" s="180"/>
    </row>
    <row r="104" spans="3:21" x14ac:dyDescent="0.35">
      <c r="C104" s="185"/>
      <c r="U104" s="180"/>
    </row>
    <row r="105" spans="3:21" x14ac:dyDescent="0.35">
      <c r="C105" s="185"/>
      <c r="U105" s="180"/>
    </row>
    <row r="106" spans="3:21" x14ac:dyDescent="0.35">
      <c r="C106" s="185"/>
      <c r="U106" s="180"/>
    </row>
    <row r="107" spans="3:21" x14ac:dyDescent="0.35">
      <c r="C107" s="185"/>
      <c r="U107" s="180"/>
    </row>
    <row r="108" spans="3:21" x14ac:dyDescent="0.35">
      <c r="C108" s="185"/>
      <c r="U108" s="180"/>
    </row>
    <row r="109" spans="3:21" x14ac:dyDescent="0.35">
      <c r="C109" s="185"/>
      <c r="U109" s="180"/>
    </row>
    <row r="110" spans="3:21" x14ac:dyDescent="0.35">
      <c r="C110" s="185"/>
      <c r="U110" s="180"/>
    </row>
    <row r="111" spans="3:21" x14ac:dyDescent="0.35">
      <c r="C111" s="185"/>
      <c r="U111" s="180"/>
    </row>
    <row r="112" spans="3:21" x14ac:dyDescent="0.35">
      <c r="C112" s="185"/>
      <c r="U112" s="180"/>
    </row>
    <row r="113" spans="3:21" x14ac:dyDescent="0.35">
      <c r="C113" s="185"/>
      <c r="U113" s="180"/>
    </row>
    <row r="114" spans="3:21" x14ac:dyDescent="0.35">
      <c r="C114" s="185"/>
      <c r="U114" s="180"/>
    </row>
    <row r="115" spans="3:21" x14ac:dyDescent="0.35">
      <c r="C115" s="185"/>
      <c r="U115" s="180"/>
    </row>
    <row r="116" spans="3:21" x14ac:dyDescent="0.35">
      <c r="C116" s="185"/>
      <c r="U116" s="180"/>
    </row>
    <row r="117" spans="3:21" x14ac:dyDescent="0.35">
      <c r="C117" s="185"/>
      <c r="U117" s="180"/>
    </row>
    <row r="118" spans="3:21" x14ac:dyDescent="0.35">
      <c r="C118" s="185"/>
      <c r="U118" s="180"/>
    </row>
    <row r="119" spans="3:21" x14ac:dyDescent="0.35">
      <c r="C119" s="185"/>
      <c r="U119" s="180"/>
    </row>
    <row r="120" spans="3:21" x14ac:dyDescent="0.35">
      <c r="C120" s="185"/>
      <c r="U120" s="180"/>
    </row>
    <row r="121" spans="3:21" x14ac:dyDescent="0.35">
      <c r="C121" s="185"/>
      <c r="U121" s="180"/>
    </row>
    <row r="122" spans="3:21" x14ac:dyDescent="0.35">
      <c r="C122" s="185"/>
      <c r="U122" s="180"/>
    </row>
    <row r="123" spans="3:21" x14ac:dyDescent="0.35">
      <c r="C123" s="185"/>
      <c r="U123" s="180"/>
    </row>
    <row r="124" spans="3:21" x14ac:dyDescent="0.35">
      <c r="C124" s="185"/>
      <c r="U124" s="180"/>
    </row>
    <row r="125" spans="3:21" x14ac:dyDescent="0.35">
      <c r="C125" s="185"/>
      <c r="U125" s="180"/>
    </row>
    <row r="126" spans="3:21" x14ac:dyDescent="0.35">
      <c r="C126" s="185"/>
      <c r="U126" s="180"/>
    </row>
    <row r="127" spans="3:21" x14ac:dyDescent="0.35">
      <c r="C127" s="185"/>
      <c r="U127" s="180"/>
    </row>
    <row r="128" spans="3:21" x14ac:dyDescent="0.35">
      <c r="C128" s="185"/>
      <c r="U128" s="180"/>
    </row>
    <row r="129" spans="3:21" x14ac:dyDescent="0.35">
      <c r="C129" s="185"/>
      <c r="U129" s="180"/>
    </row>
    <row r="130" spans="3:21" x14ac:dyDescent="0.35">
      <c r="C130" s="185"/>
      <c r="U130" s="180"/>
    </row>
    <row r="131" spans="3:21" x14ac:dyDescent="0.35">
      <c r="C131" s="185"/>
      <c r="U131" s="180"/>
    </row>
    <row r="132" spans="3:21" x14ac:dyDescent="0.35">
      <c r="C132" s="185"/>
      <c r="U132" s="180"/>
    </row>
    <row r="133" spans="3:21" x14ac:dyDescent="0.35">
      <c r="C133" s="185"/>
      <c r="U133" s="180"/>
    </row>
    <row r="134" spans="3:21" x14ac:dyDescent="0.35">
      <c r="C134" s="185"/>
      <c r="U134" s="180"/>
    </row>
    <row r="135" spans="3:21" x14ac:dyDescent="0.35">
      <c r="C135" s="185"/>
      <c r="U135" s="180"/>
    </row>
    <row r="136" spans="3:21" x14ac:dyDescent="0.35">
      <c r="C136" s="185"/>
      <c r="U136" s="180"/>
    </row>
    <row r="137" spans="3:21" x14ac:dyDescent="0.35">
      <c r="C137" s="185"/>
      <c r="U137" s="180"/>
    </row>
    <row r="138" spans="3:21" x14ac:dyDescent="0.35">
      <c r="C138" s="185"/>
      <c r="U138" s="180"/>
    </row>
    <row r="139" spans="3:21" x14ac:dyDescent="0.35">
      <c r="C139" s="185"/>
      <c r="U139" s="180"/>
    </row>
    <row r="140" spans="3:21" x14ac:dyDescent="0.35">
      <c r="C140" s="185"/>
      <c r="U140" s="180"/>
    </row>
    <row r="141" spans="3:21" x14ac:dyDescent="0.35">
      <c r="C141" s="185"/>
      <c r="U141" s="180"/>
    </row>
    <row r="142" spans="3:21" x14ac:dyDescent="0.35">
      <c r="C142" s="185"/>
      <c r="U142" s="180"/>
    </row>
    <row r="143" spans="3:21" x14ac:dyDescent="0.35">
      <c r="C143" s="185"/>
      <c r="U143" s="180"/>
    </row>
    <row r="144" spans="3:21" x14ac:dyDescent="0.35">
      <c r="C144" s="185"/>
      <c r="U144" s="180"/>
    </row>
    <row r="145" spans="3:21" x14ac:dyDescent="0.35">
      <c r="C145" s="185"/>
      <c r="U145" s="180"/>
    </row>
    <row r="146" spans="3:21" x14ac:dyDescent="0.35">
      <c r="C146" s="185"/>
      <c r="U146" s="180"/>
    </row>
    <row r="147" spans="3:21" x14ac:dyDescent="0.35">
      <c r="C147" s="185"/>
      <c r="U147" s="180"/>
    </row>
    <row r="148" spans="3:21" x14ac:dyDescent="0.35">
      <c r="C148" s="185"/>
      <c r="U148" s="180"/>
    </row>
    <row r="149" spans="3:21" x14ac:dyDescent="0.35">
      <c r="C149" s="185"/>
      <c r="U149" s="180"/>
    </row>
    <row r="150" spans="3:21" x14ac:dyDescent="0.35">
      <c r="C150" s="185"/>
      <c r="U150" s="180"/>
    </row>
    <row r="151" spans="3:21" x14ac:dyDescent="0.35">
      <c r="C151" s="185"/>
      <c r="U151" s="180"/>
    </row>
    <row r="152" spans="3:21" x14ac:dyDescent="0.35">
      <c r="C152" s="185"/>
      <c r="U152" s="180"/>
    </row>
    <row r="153" spans="3:21" x14ac:dyDescent="0.35">
      <c r="C153" s="185"/>
      <c r="U153" s="180"/>
    </row>
    <row r="154" spans="3:21" x14ac:dyDescent="0.35">
      <c r="C154" s="185"/>
      <c r="U154" s="180"/>
    </row>
    <row r="155" spans="3:21" x14ac:dyDescent="0.35">
      <c r="C155" s="185"/>
      <c r="U155" s="180"/>
    </row>
    <row r="156" spans="3:21" x14ac:dyDescent="0.35">
      <c r="C156" s="185"/>
      <c r="U156" s="180"/>
    </row>
    <row r="157" spans="3:21" x14ac:dyDescent="0.35">
      <c r="C157" s="185"/>
      <c r="U157" s="180"/>
    </row>
    <row r="158" spans="3:21" x14ac:dyDescent="0.35">
      <c r="C158" s="185"/>
      <c r="U158" s="180"/>
    </row>
    <row r="159" spans="3:21" x14ac:dyDescent="0.35">
      <c r="C159" s="185"/>
      <c r="U159" s="180"/>
    </row>
    <row r="160" spans="3:21" x14ac:dyDescent="0.35">
      <c r="C160" s="185"/>
      <c r="U160" s="180"/>
    </row>
    <row r="161" spans="3:21" x14ac:dyDescent="0.35">
      <c r="C161" s="185"/>
      <c r="U161" s="180"/>
    </row>
    <row r="162" spans="3:21" x14ac:dyDescent="0.35">
      <c r="C162" s="185"/>
      <c r="U162" s="180"/>
    </row>
    <row r="163" spans="3:21" x14ac:dyDescent="0.35">
      <c r="C163" s="185"/>
      <c r="U163" s="180"/>
    </row>
    <row r="164" spans="3:21" x14ac:dyDescent="0.35">
      <c r="C164" s="185"/>
      <c r="U164" s="180"/>
    </row>
    <row r="165" spans="3:21" x14ac:dyDescent="0.35">
      <c r="C165" s="185"/>
      <c r="U165" s="180"/>
    </row>
    <row r="166" spans="3:21" x14ac:dyDescent="0.35">
      <c r="C166" s="185"/>
      <c r="U166" s="180"/>
    </row>
    <row r="167" spans="3:21" x14ac:dyDescent="0.35">
      <c r="C167" s="185"/>
      <c r="U167" s="180"/>
    </row>
    <row r="168" spans="3:21" x14ac:dyDescent="0.35">
      <c r="C168" s="185"/>
      <c r="U168" s="180"/>
    </row>
    <row r="169" spans="3:21" x14ac:dyDescent="0.35">
      <c r="C169" s="185"/>
      <c r="U169" s="180"/>
    </row>
    <row r="170" spans="3:21" x14ac:dyDescent="0.35">
      <c r="C170" s="185"/>
      <c r="U170" s="180"/>
    </row>
    <row r="171" spans="3:21" x14ac:dyDescent="0.35">
      <c r="C171" s="185"/>
      <c r="U171" s="180"/>
    </row>
    <row r="172" spans="3:21" x14ac:dyDescent="0.35">
      <c r="C172" s="185"/>
      <c r="U172" s="180"/>
    </row>
    <row r="173" spans="3:21" x14ac:dyDescent="0.35">
      <c r="C173" s="185"/>
      <c r="U173" s="180"/>
    </row>
    <row r="174" spans="3:21" x14ac:dyDescent="0.35">
      <c r="C174" s="185"/>
      <c r="U174" s="180"/>
    </row>
    <row r="175" spans="3:21" x14ac:dyDescent="0.35">
      <c r="C175" s="185"/>
      <c r="U175" s="180"/>
    </row>
    <row r="176" spans="3:21" x14ac:dyDescent="0.35">
      <c r="C176" s="185"/>
      <c r="U176" s="180"/>
    </row>
    <row r="177" spans="3:21" x14ac:dyDescent="0.35">
      <c r="C177" s="185"/>
      <c r="U177" s="180"/>
    </row>
    <row r="178" spans="3:21" x14ac:dyDescent="0.35">
      <c r="C178" s="185"/>
      <c r="U178" s="180"/>
    </row>
    <row r="179" spans="3:21" x14ac:dyDescent="0.35">
      <c r="C179" s="185"/>
      <c r="U179" s="180"/>
    </row>
    <row r="180" spans="3:21" x14ac:dyDescent="0.35">
      <c r="C180" s="185"/>
      <c r="U180" s="180"/>
    </row>
    <row r="181" spans="3:21" x14ac:dyDescent="0.35">
      <c r="C181" s="185"/>
      <c r="U181" s="180"/>
    </row>
    <row r="182" spans="3:21" x14ac:dyDescent="0.35">
      <c r="C182" s="185"/>
      <c r="U182" s="180"/>
    </row>
    <row r="183" spans="3:21" x14ac:dyDescent="0.35">
      <c r="C183" s="185"/>
      <c r="U183" s="180"/>
    </row>
    <row r="184" spans="3:21" x14ac:dyDescent="0.35">
      <c r="C184" s="185"/>
      <c r="U184" s="180"/>
    </row>
    <row r="185" spans="3:21" x14ac:dyDescent="0.35">
      <c r="C185" s="185"/>
      <c r="U185" s="180"/>
    </row>
    <row r="186" spans="3:21" x14ac:dyDescent="0.35">
      <c r="C186" s="185"/>
      <c r="U186" s="180"/>
    </row>
    <row r="187" spans="3:21" x14ac:dyDescent="0.35">
      <c r="C187" s="185"/>
      <c r="U187" s="180"/>
    </row>
    <row r="188" spans="3:21" x14ac:dyDescent="0.35">
      <c r="C188" s="185"/>
      <c r="U188" s="180"/>
    </row>
    <row r="189" spans="3:21" x14ac:dyDescent="0.35">
      <c r="C189" s="185"/>
      <c r="U189" s="180"/>
    </row>
    <row r="190" spans="3:21" x14ac:dyDescent="0.35">
      <c r="C190" s="185"/>
      <c r="U190" s="180"/>
    </row>
    <row r="191" spans="3:21" x14ac:dyDescent="0.35">
      <c r="C191" s="185"/>
      <c r="U191" s="180"/>
    </row>
    <row r="192" spans="3:21" x14ac:dyDescent="0.35">
      <c r="C192" s="185"/>
      <c r="U192" s="180"/>
    </row>
    <row r="193" spans="3:21" x14ac:dyDescent="0.35">
      <c r="C193" s="185"/>
      <c r="U193" s="180"/>
    </row>
    <row r="194" spans="3:21" x14ac:dyDescent="0.35">
      <c r="C194" s="185"/>
      <c r="U194" s="180"/>
    </row>
    <row r="195" spans="3:21" x14ac:dyDescent="0.35">
      <c r="C195" s="185"/>
      <c r="U195" s="180"/>
    </row>
    <row r="196" spans="3:21" x14ac:dyDescent="0.35">
      <c r="C196" s="185"/>
      <c r="U196" s="180"/>
    </row>
    <row r="197" spans="3:21" x14ac:dyDescent="0.35">
      <c r="C197" s="185"/>
      <c r="U197" s="180"/>
    </row>
    <row r="198" spans="3:21" x14ac:dyDescent="0.35">
      <c r="C198" s="185"/>
      <c r="U198" s="180"/>
    </row>
    <row r="199" spans="3:21" x14ac:dyDescent="0.35">
      <c r="C199" s="185"/>
      <c r="U199" s="180"/>
    </row>
    <row r="200" spans="3:21" x14ac:dyDescent="0.35">
      <c r="C200" s="185"/>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sheetData>
  <mergeCells count="2">
    <mergeCell ref="D2:X2"/>
    <mergeCell ref="D3:X3"/>
  </mergeCells>
  <conditionalFormatting sqref="A6:A71">
    <cfRule type="cellIs" dxfId="587" priority="71" operator="equal">
      <formula>"Marché en cours"</formula>
    </cfRule>
    <cfRule type="cellIs" dxfId="586" priority="70" operator="equal">
      <formula>"Marché terminé"</formula>
    </cfRule>
  </conditionalFormatting>
  <conditionalFormatting sqref="U6:U999">
    <cfRule type="expression" dxfId="585" priority="21">
      <formula>$B6="G"</formula>
    </cfRule>
    <cfRule type="expression" dxfId="584" priority="3">
      <formula>$B6="A"</formula>
    </cfRule>
    <cfRule type="expression" dxfId="583" priority="30">
      <formula>$B6="F"</formula>
    </cfRule>
    <cfRule type="expression" dxfId="582" priority="6">
      <formula>$B6="H"</formula>
    </cfRule>
    <cfRule type="expression" dxfId="581" priority="24">
      <formula>$B6="C"</formula>
    </cfRule>
    <cfRule type="expression" dxfId="580" priority="9">
      <formula>$B6="B"</formula>
    </cfRule>
    <cfRule type="expression" dxfId="579" priority="54">
      <formula>$B6="U"</formula>
    </cfRule>
    <cfRule type="expression" dxfId="578" priority="12">
      <formula>$B6="J"</formula>
    </cfRule>
    <cfRule type="expression" dxfId="577" priority="36">
      <formula>$B6="I"</formula>
    </cfRule>
    <cfRule type="expression" dxfId="576" priority="15">
      <formula>$B6="R"</formula>
    </cfRule>
    <cfRule type="expression" dxfId="575" priority="27">
      <formula>$B6="D"</formula>
    </cfRule>
    <cfRule type="expression" dxfId="574" priority="18">
      <formula>$B6="N"</formula>
    </cfRule>
    <cfRule type="expression" dxfId="573" priority="33">
      <formula>$B6="E"</formula>
    </cfRule>
    <cfRule type="expression" dxfId="572" priority="39">
      <formula>$B6="M"</formula>
    </cfRule>
    <cfRule type="expression" dxfId="571" priority="42">
      <formula>$B6="O"</formula>
    </cfRule>
    <cfRule type="expression" dxfId="570" priority="45">
      <formula>$B6="P"</formula>
    </cfRule>
    <cfRule type="expression" dxfId="569" priority="48">
      <formula>$B6="S"</formula>
    </cfRule>
    <cfRule type="expression" dxfId="568" priority="51">
      <formula>$B6="T"</formula>
    </cfRule>
    <cfRule type="expression" dxfId="567" priority="57">
      <formula>$B6="V"</formula>
    </cfRule>
    <cfRule type="expression" dxfId="566" priority="60">
      <formula>$B6="W"</formula>
    </cfRule>
    <cfRule type="expression" dxfId="565" priority="66">
      <formula>$B6="Q"</formula>
    </cfRule>
    <cfRule type="expression" dxfId="564" priority="69">
      <formula>$B6="L"</formula>
    </cfRule>
    <cfRule type="expression" dxfId="563" priority="63">
      <formula>$B6="K"</formula>
    </cfRule>
  </conditionalFormatting>
  <conditionalFormatting sqref="V6:X999">
    <cfRule type="expression" dxfId="562" priority="2">
      <formula>$B6="A"</formula>
    </cfRule>
    <cfRule type="expression" dxfId="561" priority="41">
      <formula>$B6="O"</formula>
    </cfRule>
    <cfRule type="expression" dxfId="560" priority="5">
      <formula>$B6="H"</formula>
    </cfRule>
    <cfRule type="expression" dxfId="559" priority="44">
      <formula>$B6="P"</formula>
    </cfRule>
    <cfRule type="expression" dxfId="558" priority="8">
      <formula>$B6="B"</formula>
    </cfRule>
    <cfRule type="expression" dxfId="557" priority="47">
      <formula>$B6="S"</formula>
    </cfRule>
    <cfRule type="expression" dxfId="556" priority="14">
      <formula>$B6="R"</formula>
    </cfRule>
    <cfRule type="expression" dxfId="555" priority="50">
      <formula>$B6="T"</formula>
    </cfRule>
    <cfRule type="expression" dxfId="554" priority="17">
      <formula>$B6="N"</formula>
    </cfRule>
    <cfRule type="expression" dxfId="553" priority="53">
      <formula>$B6="U"</formula>
    </cfRule>
    <cfRule type="expression" dxfId="552" priority="20">
      <formula>$B6="G"</formula>
    </cfRule>
    <cfRule type="expression" dxfId="551" priority="56">
      <formula>$B6="V"</formula>
    </cfRule>
    <cfRule type="expression" dxfId="550" priority="23">
      <formula>$B6="C"</formula>
    </cfRule>
    <cfRule type="expression" dxfId="549" priority="59">
      <formula>$B6="W"</formula>
    </cfRule>
    <cfRule type="expression" dxfId="548" priority="26">
      <formula>$B6="D"</formula>
    </cfRule>
    <cfRule type="expression" dxfId="547" priority="62">
      <formula>$B6="K"</formula>
    </cfRule>
    <cfRule type="expression" dxfId="546" priority="38">
      <formula>$B6="M"</formula>
    </cfRule>
    <cfRule type="expression" dxfId="545" priority="65">
      <formula>$B6="Q"</formula>
    </cfRule>
    <cfRule type="expression" dxfId="544" priority="29">
      <formula>$B6="F"</formula>
    </cfRule>
    <cfRule type="expression" dxfId="543" priority="68">
      <formula>$B6="L"</formula>
    </cfRule>
    <cfRule type="expression" dxfId="542" priority="32">
      <formula>$B6="E"</formula>
    </cfRule>
    <cfRule type="expression" dxfId="541" priority="35">
      <formula>$B6="I"</formula>
    </cfRule>
    <cfRule type="expression" dxfId="540" priority="11">
      <formula>$B6="J"</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CA0C-6A61-43B0-B27B-2A70F5D6ED63}">
  <sheetPr>
    <tabColor rgb="FFC62828"/>
  </sheetPr>
  <dimension ref="A1:X1000"/>
  <sheetViews>
    <sheetView topLeftCell="M1" zoomScale="60" zoomScaleNormal="60" workbookViewId="0">
      <pane ySplit="5" topLeftCell="A231" activePane="bottomLeft" state="frozen"/>
      <selection activeCell="E1" sqref="E1"/>
      <selection pane="bottomLeft" activeCell="U253" sqref="U253"/>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7.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62" t="s">
        <v>22</v>
      </c>
      <c r="E2" s="763"/>
      <c r="F2" s="763"/>
      <c r="G2" s="763"/>
      <c r="H2" s="763"/>
      <c r="I2" s="763"/>
      <c r="J2" s="763"/>
      <c r="K2" s="763"/>
      <c r="L2" s="763"/>
      <c r="M2" s="763"/>
      <c r="N2" s="763"/>
      <c r="O2" s="763"/>
      <c r="P2" s="763"/>
      <c r="Q2" s="763"/>
      <c r="R2" s="763"/>
      <c r="S2" s="763"/>
      <c r="T2" s="763"/>
      <c r="U2" s="763"/>
      <c r="V2" s="763"/>
      <c r="W2" s="763"/>
      <c r="X2" s="764"/>
    </row>
    <row r="3" spans="1:24" ht="20.149999999999999" customHeight="1" x14ac:dyDescent="0.35">
      <c r="D3" s="765" t="s">
        <v>21</v>
      </c>
      <c r="E3" s="765"/>
      <c r="F3" s="765"/>
      <c r="G3" s="765"/>
      <c r="H3" s="765"/>
      <c r="I3" s="765"/>
      <c r="J3" s="765"/>
      <c r="K3" s="765"/>
      <c r="L3" s="765"/>
      <c r="M3" s="765"/>
      <c r="N3" s="765"/>
      <c r="O3" s="765"/>
      <c r="P3" s="765"/>
      <c r="Q3" s="765"/>
      <c r="R3" s="765"/>
      <c r="S3" s="765"/>
      <c r="T3" s="765"/>
      <c r="U3" s="765"/>
      <c r="V3" s="765"/>
      <c r="W3" s="765"/>
      <c r="X3" s="765"/>
    </row>
    <row r="4" spans="1:24" ht="5.15" customHeight="1" x14ac:dyDescent="0.35"/>
    <row r="5" spans="1:24" ht="45" customHeight="1" x14ac:dyDescent="0.35">
      <c r="A5" s="600" t="s">
        <v>1755</v>
      </c>
      <c r="B5" s="601" t="s">
        <v>2513</v>
      </c>
      <c r="C5" s="601" t="s">
        <v>1147</v>
      </c>
      <c r="D5" s="199" t="s">
        <v>0</v>
      </c>
      <c r="E5" s="200" t="s">
        <v>1</v>
      </c>
      <c r="F5" s="200" t="s">
        <v>2</v>
      </c>
      <c r="G5" s="200" t="s">
        <v>242</v>
      </c>
      <c r="H5" s="200" t="s">
        <v>3</v>
      </c>
      <c r="I5" s="200" t="s">
        <v>4</v>
      </c>
      <c r="J5" s="200" t="s">
        <v>5</v>
      </c>
      <c r="K5" s="200" t="s">
        <v>6</v>
      </c>
      <c r="L5" s="201" t="s">
        <v>7</v>
      </c>
      <c r="M5" s="201" t="s">
        <v>8</v>
      </c>
      <c r="N5" s="200" t="s">
        <v>9</v>
      </c>
      <c r="O5" s="202" t="s">
        <v>10</v>
      </c>
      <c r="P5" s="200" t="s">
        <v>11</v>
      </c>
      <c r="Q5" s="200" t="s">
        <v>12</v>
      </c>
      <c r="R5" s="200" t="s">
        <v>13</v>
      </c>
      <c r="S5" s="200" t="s">
        <v>14</v>
      </c>
      <c r="T5" s="200" t="s">
        <v>15</v>
      </c>
      <c r="U5" s="200" t="s">
        <v>16</v>
      </c>
      <c r="V5" s="200" t="s">
        <v>17</v>
      </c>
      <c r="W5" s="200" t="s">
        <v>18</v>
      </c>
      <c r="X5" s="203" t="s">
        <v>19</v>
      </c>
    </row>
    <row r="6" spans="1:24" ht="50.15" customHeight="1" x14ac:dyDescent="0.35">
      <c r="A6" s="196" t="str" cm="1">
        <f t="array" aca="1" ref="A6:X249" ca="1">_xlfn.LET(_xlpm.d,'📊 SYNTHÈSE TOUS MARCHÉS'!$A$2:$X$4993,_xlpm.c,'📊 SYNTHÈSE TOUS MARCHÉS'!$C$2:$C$4993,_xlfn._xlws.FILTER(IF(_xlpm.d="","",_xlpm.d),_xlpm.c="🏗️ Bâtiments &amp; Travaux","Aucun marché"))</f>
        <v>Marché terminé</v>
      </c>
      <c r="B6" s="267" t="str">
        <f ca="1"/>
        <v>B</v>
      </c>
      <c r="C6" s="268" t="str">
        <f ca="1"/>
        <v>🏗️ Bâtiments &amp; Travaux</v>
      </c>
      <c r="D6" s="269" t="str">
        <f ca="1"/>
        <v>Direction du Patrimoine et du Développement Durable</v>
      </c>
      <c r="E6" s="270" t="str">
        <f ca="1"/>
        <v>2018PFFOURQUIN</v>
      </c>
      <c r="F6" s="269" t="str">
        <f ca="1"/>
        <v>Fourniture de matériel de peinture et outillage associé</v>
      </c>
      <c r="G6" s="270" t="str">
        <f ca="1"/>
        <v>2018PFFOURQUIN</v>
      </c>
      <c r="H6" s="269" t="str">
        <f ca="1"/>
        <v>Fourniture de matériel de peinture et outillage associé</v>
      </c>
      <c r="I6" s="271" t="str">
        <f ca="1"/>
        <v>Procédure formalisée</v>
      </c>
      <c r="J6" s="271" t="str">
        <f ca="1"/>
        <v>Contrat mixte</v>
      </c>
      <c r="K6" s="271" t="str">
        <f ca="1"/>
        <v>Contrat mixte</v>
      </c>
      <c r="L6" s="272">
        <f ca="1"/>
        <v>43207</v>
      </c>
      <c r="M6" s="272">
        <f ca="1"/>
        <v>44711</v>
      </c>
      <c r="N6" s="270" t="str">
        <f ca="1"/>
        <v>4600002824</v>
      </c>
      <c r="O6" s="273" t="str">
        <f ca="1"/>
        <v>100000</v>
      </c>
      <c r="P6" s="269" t="str">
        <f ca="1"/>
        <v>Travaux</v>
      </c>
      <c r="Q6" s="270" t="str">
        <f ca="1"/>
        <v>11638</v>
      </c>
      <c r="R6" s="274" t="str">
        <f ca="1"/>
        <v>FOUSSIER</v>
      </c>
      <c r="S6" s="269" t="str">
        <f ca="1"/>
        <v>Commercial de terrain :
M. Patrice LEUDIERE
Tel : 06 85 20 04 02
pleudiere@yahoo.fr</v>
      </c>
      <c r="T6" s="270" t="str">
        <f ca="1"/>
        <v>FR</v>
      </c>
      <c r="U6" s="270" t="str">
        <f ca="1"/>
        <v>https://upecnumerique.sharepoint.com/sites/DAF-PRB/documents_contractuels/Forms/AllItems.aspx?RootFolder=/sites%2FDAF%2DPRB%2Fdocuments%5Fcontractuels%2F1%2EMarch%C3%A9s%20ouverts%20%C3%A0%20TOUS%2F7%2ETravaux%2DMaitrise%20d%27%C5%93uvre%2D%20Coordination%2F2022PFFOURQUIN&amp;View=%7B6F884D63%2DDCF1%2D49B2%2DBCDC%2DBDF571290E5C%7D</v>
      </c>
      <c r="V6" s="269" t="str">
        <f ca="1"/>
        <v>Tous les sites de l'UPEC sauf marché(s) réservé(s) ou limité(s) à certains services particuliers. Contacter le Pôle achats dans le doute.</v>
      </c>
      <c r="W6" s="270" t="str">
        <f ca="1"/>
        <v>BD.15</v>
      </c>
      <c r="X6" s="275" t="str">
        <f ca="1"/>
        <v>QUINCALLERIE PR L'AMENAGEMENT ET L'ENTRETIEN DES BATIMENTS</v>
      </c>
    </row>
    <row r="7" spans="1:24" ht="50.15" customHeight="1" x14ac:dyDescent="0.35">
      <c r="A7" s="197" t="str">
        <f ca="1"/>
        <v>Marché terminé</v>
      </c>
      <c r="B7" s="276" t="str">
        <f ca="1"/>
        <v>B</v>
      </c>
      <c r="C7" s="277" t="str">
        <f ca="1"/>
        <v>🏗️ Bâtiments &amp; Travaux</v>
      </c>
      <c r="D7" s="278" t="str">
        <f ca="1"/>
        <v>Direction du Patrimoine et du Développement Durable</v>
      </c>
      <c r="E7" s="279" t="str">
        <f ca="1"/>
        <v>2018PFMCEASCEN</v>
      </c>
      <c r="F7" s="278" t="str">
        <f ca="1"/>
        <v>Maintenance des ascenseurs</v>
      </c>
      <c r="G7" s="279" t="str">
        <f ca="1"/>
        <v>2018PFMCEASCEN</v>
      </c>
      <c r="H7" s="278" t="str">
        <f ca="1"/>
        <v>Maintenance des ascenseurs</v>
      </c>
      <c r="I7" s="280" t="str">
        <f ca="1"/>
        <v>Procédure formalisée</v>
      </c>
      <c r="J7" s="280" t="str">
        <f ca="1"/>
        <v>Accord-cadre</v>
      </c>
      <c r="K7" s="280" t="str">
        <f ca="1"/>
        <v>à bons de commande sans minimum et avec maximum</v>
      </c>
      <c r="L7" s="281">
        <f ca="1"/>
        <v>43435</v>
      </c>
      <c r="M7" s="281">
        <f ca="1"/>
        <v>45046</v>
      </c>
      <c r="N7" s="279" t="str">
        <f ca="1"/>
        <v>4600002895</v>
      </c>
      <c r="O7" s="282" t="str">
        <f ca="1"/>
        <v>200000</v>
      </c>
      <c r="P7" s="278" t="str">
        <f ca="1"/>
        <v>Services courants</v>
      </c>
      <c r="Q7" s="279" t="str">
        <f ca="1"/>
        <v>1842</v>
      </c>
      <c r="R7" s="283" t="str">
        <f ca="1"/>
        <v>KONE ASCENSEURS</v>
      </c>
      <c r="S7" s="278" t="str">
        <f ca="1"/>
        <v>Mail : j.sinnah@force12.fr</v>
      </c>
      <c r="T7" s="279" t="str">
        <f ca="1"/>
        <v>FR</v>
      </c>
      <c r="U7" s="279" t="str">
        <f ca="1"/>
        <v>https://upecnumerique.sharepoint.com/sites/DAF-PRB/documents_contractuels/Forms/AllItems.aspx?RootFolder=/sites%2FDAF%2DPRB%2Fdocuments%5Fcontractuels%2F2%2EMarch%C3%A9s%20acc%C3%A8s%20LIMITE%2F6%2EServices%20%2DMaintenance%2F2023PFMCEASCEN&amp;View=%7B6F884D63%2DDCF1%2D49B2%2DBCDC%2DBDF571290E5C%7D</v>
      </c>
      <c r="V7" s="278" t="str">
        <f ca="1"/>
        <v>Tous les sites de l'UPEC sauf marché(s) réservé(s) ou limité(s) à certains services particuliers. Contacter le Pôle achats dans le doute.</v>
      </c>
      <c r="W7" s="279" t="str">
        <f ca="1"/>
        <v>BE.11 ; BD.23 ; BF.03</v>
      </c>
      <c r="X7" s="284" t="str">
        <f ca="1"/>
        <v>REPARATION ET MAINTENANCE DES EQUIPEMENTS  DE LEVAGE</v>
      </c>
    </row>
    <row r="8" spans="1:24" ht="50.15" customHeight="1" x14ac:dyDescent="0.35">
      <c r="A8" s="197" t="str">
        <f ca="1"/>
        <v>Marché terminé</v>
      </c>
      <c r="B8" s="276" t="str">
        <f ca="1"/>
        <v>B</v>
      </c>
      <c r="C8" s="277" t="str">
        <f ca="1"/>
        <v>🏗️ Bâtiments &amp; Travaux</v>
      </c>
      <c r="D8" s="278" t="str">
        <f ca="1"/>
        <v>Direction du Patrimoine et du Développement Durable</v>
      </c>
      <c r="E8" s="279" t="str">
        <f ca="1"/>
        <v>2018PFSDECHETS</v>
      </c>
      <c r="F8" s="278" t="str">
        <f ca="1"/>
        <v>Collecte des déchets</v>
      </c>
      <c r="G8" s="279" t="str">
        <f ca="1"/>
        <v>2018PFSDECHETS</v>
      </c>
      <c r="H8" s="278" t="str">
        <f ca="1"/>
        <v>Collecte des déchets</v>
      </c>
      <c r="I8" s="280" t="str">
        <f ca="1"/>
        <v>Procédure formalisée</v>
      </c>
      <c r="J8" s="280" t="str">
        <f ca="1"/>
        <v>Contrat mixte</v>
      </c>
      <c r="K8" s="280" t="str">
        <f ca="1"/>
        <v>Contrat mixte</v>
      </c>
      <c r="L8" s="281">
        <f ca="1"/>
        <v>43482</v>
      </c>
      <c r="M8" s="281">
        <f ca="1"/>
        <v>45032</v>
      </c>
      <c r="N8" s="279" t="str">
        <f ca="1"/>
        <v>4600002925</v>
      </c>
      <c r="O8" s="282" t="str">
        <f ca="1"/>
        <v>40000</v>
      </c>
      <c r="P8" s="278" t="str">
        <f ca="1"/>
        <v>Travaux</v>
      </c>
      <c r="Q8" s="279" t="str">
        <f ca="1"/>
        <v>8963</v>
      </c>
      <c r="R8" s="283" t="str">
        <f ca="1"/>
        <v>SUEZ RR IWS SOLUTION GENNEVILLIERS</v>
      </c>
      <c r="S8" s="278" t="str">
        <f ca="1"/>
        <v>Tél : 04 72 47 95 0 | 01 53 48 32 00</v>
      </c>
      <c r="T8" s="279" t="str">
        <f ca="1"/>
        <v>FR</v>
      </c>
      <c r="U8" s="279" t="str">
        <f ca="1"/>
        <v>https://upecnumerique.sharepoint.com/sites/DAF-PRB/documents_contractuels/Forms/AllItems.aspx?RootFolder=/sites%2FDAF%2DPRB%2Fdocuments%5Fcontractuels%2F2%2EMarch%C3%A9s%20acc%C3%A8s%20LIMITE%2F6%2EServices%20%2DMaintenance%2F2023PFSDECHETS&amp;View=%7B6F884D63%2DDCF1%2D49B2%2DBCDC%2DBDF571290E5C%7D</v>
      </c>
      <c r="V8" s="278" t="str">
        <f ca="1"/>
        <v>Tous les sites de l'UPEC sauf marché(s) réservé(s) ou limité(s) à certains services particuliers. Contacter le Pôle achats dans le doute.</v>
      </c>
      <c r="W8" s="279" t="str">
        <f ca="1"/>
        <v>BB.31</v>
      </c>
      <c r="X8" s="284" t="str">
        <f ca="1"/>
        <v>SERVICES DE TRAITEMENT DES DECHETS CHIMIQUES ET ASSIMILES</v>
      </c>
    </row>
    <row r="9" spans="1:24" ht="50.15" customHeight="1" x14ac:dyDescent="0.35">
      <c r="A9" s="197" t="str">
        <f ca="1"/>
        <v>Marché terminé</v>
      </c>
      <c r="B9" s="276" t="str">
        <f ca="1"/>
        <v>B</v>
      </c>
      <c r="C9" s="277" t="str">
        <f ca="1"/>
        <v>🏗️ Bâtiments &amp; Travaux</v>
      </c>
      <c r="D9" s="278" t="str">
        <f ca="1"/>
        <v>Direction du Patrimoine et du Développement Durable</v>
      </c>
      <c r="E9" s="279" t="str">
        <f ca="1"/>
        <v>2018PFSDECHETS</v>
      </c>
      <c r="F9" s="278" t="str">
        <f ca="1"/>
        <v>Collecte des déchets</v>
      </c>
      <c r="G9" s="279" t="str">
        <f ca="1"/>
        <v>2018PFSDECHETS</v>
      </c>
      <c r="H9" s="278" t="str">
        <f ca="1"/>
        <v>Collecte des déchets</v>
      </c>
      <c r="I9" s="280" t="str">
        <f ca="1"/>
        <v>Procédure formalisée</v>
      </c>
      <c r="J9" s="280" t="str">
        <f ca="1"/>
        <v>Contrat mixte</v>
      </c>
      <c r="K9" s="280" t="str">
        <f ca="1"/>
        <v>Contrat mixte</v>
      </c>
      <c r="L9" s="281">
        <f ca="1"/>
        <v>43482</v>
      </c>
      <c r="M9" s="281">
        <f ca="1"/>
        <v>45032</v>
      </c>
      <c r="N9" s="279" t="str">
        <f ca="1"/>
        <v>4600002929</v>
      </c>
      <c r="O9" s="282" t="str">
        <f ca="1"/>
        <v>20000</v>
      </c>
      <c r="P9" s="278" t="str">
        <f ca="1"/>
        <v>Travaux</v>
      </c>
      <c r="Q9" s="279" t="str">
        <f ca="1"/>
        <v>12576</v>
      </c>
      <c r="R9" s="283" t="str">
        <f ca="1"/>
        <v>PROSERVE DASRI</v>
      </c>
      <c r="S9" s="278" t="str">
        <f ca="1"/>
        <v>Tél : 0806 806 016 | clients@proserve-dasri.com</v>
      </c>
      <c r="T9" s="279" t="str">
        <f ca="1"/>
        <v>FR</v>
      </c>
      <c r="U9" s="279" t="str">
        <f ca="1"/>
        <v>https://upecnumerique.sharepoint.com/sites/DAF-PRB/documents_contractuels/Forms/AllItems.aspx?RootFolder=/sites%2FDAF%2DPRB%2Fdocuments%5Fcontractuels%2F2%2EMarch%C3%A9s%20acc%C3%A8s%20LIMITE%2F6%2EServices%20%2DMaintenance%2F2023PFSDECHETS&amp;View=%7B6F884D63%2DDCF1%2D49B2%2DBCDC%2DBDF571290E5C%7D</v>
      </c>
      <c r="V9" s="278" t="str">
        <f ca="1"/>
        <v>Tous les sites de l'UPEC sauf marché(s) réservé(s) ou limité(s) à certains services particuliers. Contacter le Pôle achats dans le doute.</v>
      </c>
      <c r="W9" s="279" t="str">
        <f ca="1"/>
        <v>BB.32</v>
      </c>
      <c r="X9" s="284" t="str">
        <f ca="1"/>
        <v>SERV.TRAIT DECHETS BIO.ET ACTI.DE SOINS RISQ INFECTIEUX(DAS)</v>
      </c>
    </row>
    <row r="10" spans="1:24" ht="50.15" customHeight="1" x14ac:dyDescent="0.35">
      <c r="A10" s="197" t="str">
        <f ca="1"/>
        <v>Marché terminé</v>
      </c>
      <c r="B10" s="276" t="str">
        <f ca="1"/>
        <v>B</v>
      </c>
      <c r="C10" s="277" t="str">
        <f ca="1"/>
        <v>🏗️ Bâtiments &amp; Travaux</v>
      </c>
      <c r="D10" s="278" t="str">
        <f ca="1"/>
        <v>Direction du Patrimoine et du Développement Durable</v>
      </c>
      <c r="E10" s="279" t="str">
        <f ca="1"/>
        <v>2019PFGARDUPEC</v>
      </c>
      <c r="F10" s="278" t="str">
        <f ca="1"/>
        <v>Gardiennage des locaux</v>
      </c>
      <c r="G10" s="279" t="str">
        <f ca="1"/>
        <v>2019PFGARDUPEC</v>
      </c>
      <c r="H10" s="278" t="str">
        <f ca="1"/>
        <v>Gardiennage des locaux</v>
      </c>
      <c r="I10" s="280" t="str">
        <f ca="1"/>
        <v>Procédure formalisée</v>
      </c>
      <c r="J10" s="280" t="str">
        <f ca="1"/>
        <v>Accord-cadre</v>
      </c>
      <c r="K10" s="280" t="str">
        <f ca="1"/>
        <v>à bons de commande sans minimum et avec maximum</v>
      </c>
      <c r="L10" s="281">
        <f ca="1"/>
        <v>43556</v>
      </c>
      <c r="M10" s="281">
        <f ca="1"/>
        <v>45260</v>
      </c>
      <c r="N10" s="279" t="str">
        <f ca="1"/>
        <v>4600002953</v>
      </c>
      <c r="O10" s="282" t="str">
        <f ca="1"/>
        <v>4000000</v>
      </c>
      <c r="P10" s="278" t="str">
        <f ca="1"/>
        <v>Services courants</v>
      </c>
      <c r="Q10" s="279" t="str">
        <f ca="1"/>
        <v>12734</v>
      </c>
      <c r="R10" s="283" t="str">
        <f ca="1"/>
        <v>FORCE 12 SARL</v>
      </c>
      <c r="S10" s="278" t="str">
        <f ca="1"/>
        <v>L'interlocuteur du titulaire :</v>
      </c>
      <c r="T10" s="279" t="str">
        <f ca="1"/>
        <v>FR</v>
      </c>
      <c r="U10" s="279" t="str">
        <f ca="1"/>
        <v>https://upecnumerique.sharepoint.com/sites/DAF-PRB/documents_contractuels/Forms/AllItems.aspx?RootFolder=/sites%2FDAF%2DPRB%2Fdocuments%5Fcontractuels%2F2%2EMarch%C3%A9s%20acc%C3%A8s%20LIMITE%2F6%2EServices%20%2DMaintenance%2F2023PFGARDUPEC&amp;View=%7B6F884D63%2DDCF1%2D49B2%2DBCDC%2DBDF571290E5C%7D</v>
      </c>
      <c r="V10" s="278" t="str">
        <f ca="1"/>
        <v>Tous les sites de l'UPEC sauf marché(s) réservé(s) ou limité(s) à certains services particuliers. Contacter le Pôle achats dans le doute.</v>
      </c>
      <c r="W10" s="279" t="str">
        <f ca="1"/>
        <v>BC.01</v>
      </c>
      <c r="X10" s="284" t="str">
        <f ca="1"/>
        <v>SERVICES DE GARDIENNAGE ET DE SECURITE</v>
      </c>
    </row>
    <row r="11" spans="1:24" ht="50.15" customHeight="1" x14ac:dyDescent="0.35">
      <c r="A11" s="197" t="str">
        <f ca="1"/>
        <v>Marché terminé</v>
      </c>
      <c r="B11" s="276" t="str">
        <f ca="1"/>
        <v>B</v>
      </c>
      <c r="C11" s="277" t="str">
        <f ca="1"/>
        <v>🏗️ Bâtiments &amp; Travaux</v>
      </c>
      <c r="D11" s="278" t="str">
        <f ca="1"/>
        <v>Direction du Patrimoine et du Développement Durable</v>
      </c>
      <c r="E11" s="279" t="str">
        <f ca="1"/>
        <v>2019PFNTCAMPUS</v>
      </c>
      <c r="F11" s="278" t="str">
        <f ca="1"/>
        <v>Nettoyage des locaux Campus Centre</v>
      </c>
      <c r="G11" s="279" t="str">
        <f ca="1"/>
        <v>2019PFNTCAMPUS</v>
      </c>
      <c r="H11" s="278" t="str">
        <f ca="1"/>
        <v>Nettoyage des locaux Campus Centre</v>
      </c>
      <c r="I11" s="280" t="str">
        <f ca="1"/>
        <v>Procédure formalisée</v>
      </c>
      <c r="J11" s="280" t="str">
        <f ca="1"/>
        <v>Accord-cadre</v>
      </c>
      <c r="K11" s="280" t="str">
        <f ca="1"/>
        <v>à bons de commande sans minimum et avec maximum</v>
      </c>
      <c r="L11" s="281">
        <f ca="1"/>
        <v>43586</v>
      </c>
      <c r="M11" s="281">
        <f ca="1"/>
        <v>45046</v>
      </c>
      <c r="N11" s="279" t="str">
        <f ca="1"/>
        <v>4600002980</v>
      </c>
      <c r="O11" s="282" t="str">
        <f ca="1"/>
        <v>0</v>
      </c>
      <c r="P11" s="278" t="str">
        <f ca="1"/>
        <v>Services courants</v>
      </c>
      <c r="Q11" s="279" t="str">
        <f ca="1"/>
        <v>12927</v>
      </c>
      <c r="R11" s="283" t="str">
        <f ca="1"/>
        <v>DERICHEBOURG PROPRETE</v>
      </c>
      <c r="S11" s="278" t="str">
        <f ca="1"/>
        <v>L'interlocuteur du titulaire : 
    Audrey LEGARS
Tel : 01 45 10 64 01
Fax : 01 45 10 64 21
Mail : audrey.legars@derichebourg.com</v>
      </c>
      <c r="T11" s="279" t="str">
        <f ca="1"/>
        <v>FR</v>
      </c>
      <c r="U11" s="279" t="str">
        <f ca="1"/>
        <v>https://upecnumerique.sharepoint.com/sites/DAF-PRB/documents_contractuels/Forms/AllItems.aspx?RootFolder=/sites%2FDAF%2DPRB%2Fdocuments%5Fcontractuels%2F2%2EMarch%C3%A9s%20acc%C3%A8s%20LIMITE%2F6%2EServices%20%2DMaintenance%2F2023PFNTCAMPUS&amp;View=%7B6F884D63%2DDCF1%2D49B2%2DBCDC%2DBDF571290E5C%7D</v>
      </c>
      <c r="V11" s="278" t="str">
        <f ca="1"/>
        <v>Tous les sites de l'UPEC sauf marché(s) réservé(s) ou limité(s) à certains services particuliers. Contacter le Pôle achats dans le doute.</v>
      </c>
      <c r="W11" s="279" t="str">
        <f ca="1"/>
        <v>BB.11 ; BB.13</v>
      </c>
      <c r="X11" s="284" t="str">
        <f ca="1"/>
        <v>SERVICES DE NETTOYAGE COURANT DES LOCAUX</v>
      </c>
    </row>
    <row r="12" spans="1:24" ht="50.15" customHeight="1" x14ac:dyDescent="0.35">
      <c r="A12" s="197" t="str">
        <f ca="1"/>
        <v>Marché terminé</v>
      </c>
      <c r="B12" s="276" t="str">
        <f ca="1"/>
        <v>B</v>
      </c>
      <c r="C12" s="277" t="str">
        <f ca="1"/>
        <v>🏗️ Bâtiments &amp; Travaux</v>
      </c>
      <c r="D12" s="278" t="str">
        <f ca="1"/>
        <v>Direction du Patrimoine et du Développement Durable</v>
      </c>
      <c r="E12" s="279" t="str">
        <f ca="1"/>
        <v>2019PFNTCAMPUS</v>
      </c>
      <c r="F12" s="278" t="str">
        <f ca="1"/>
        <v>Nettoyage des locaux Campus Centre</v>
      </c>
      <c r="G12" s="279" t="str">
        <f ca="1"/>
        <v>2019PFNTCAMPUS</v>
      </c>
      <c r="H12" s="278" t="str">
        <f ca="1"/>
        <v>Nettoyage des locaux Campus Centre</v>
      </c>
      <c r="I12" s="280" t="str">
        <f ca="1"/>
        <v>Procédure formalisée</v>
      </c>
      <c r="J12" s="280" t="str">
        <f ca="1"/>
        <v>Accord-cadre</v>
      </c>
      <c r="K12" s="280" t="str">
        <f ca="1"/>
        <v>à bons de commande sans minimum et avec maximum</v>
      </c>
      <c r="L12" s="281">
        <f ca="1"/>
        <v>43586</v>
      </c>
      <c r="M12" s="281">
        <f ca="1"/>
        <v>45046</v>
      </c>
      <c r="N12" s="279" t="str">
        <f ca="1"/>
        <v>4600002988</v>
      </c>
      <c r="O12" s="282" t="str">
        <f ca="1"/>
        <v>0</v>
      </c>
      <c r="P12" s="278" t="str">
        <f ca="1"/>
        <v>Services courants</v>
      </c>
      <c r="Q12" s="279" t="str">
        <f ca="1"/>
        <v>12927</v>
      </c>
      <c r="R12" s="283" t="str">
        <f ca="1"/>
        <v>DERICHEBOURG PROPRETE</v>
      </c>
      <c r="S12" s="278" t="str">
        <f ca="1"/>
        <v>L'interlocuteur du titulaire : 
    Audrey LEGARS
Tel : 01 45 10 64 01
Fax : 01 45 10 64 21
Mail : audrey.legars@derichebourg.com</v>
      </c>
      <c r="T12" s="279" t="str">
        <f ca="1"/>
        <v>FR</v>
      </c>
      <c r="U12" s="279" t="str">
        <f ca="1"/>
        <v>https://upecnumerique.sharepoint.com/sites/DAF-PRB/documents_contractuels/Forms/AllItems.aspx?RootFolder=/sites%2FDAF%2DPRB%2Fdocuments%5Fcontractuels%2F2%2EMarch%C3%A9s%20acc%C3%A8s%20LIMITE%2F6%2EServices%20%2DMaintenance%2F2023PFNTCAMPUS&amp;View=%7B6F884D63%2DDCF1%2D49B2%2DBCDC%2DBDF571290E5C%7D</v>
      </c>
      <c r="V12" s="278" t="str">
        <f ca="1"/>
        <v>Tous les sites de l'UPEC sauf marché(s) réservé(s) ou limité(s) à certains services particuliers. Contacter le Pôle achats dans le doute.</v>
      </c>
      <c r="W12" s="279" t="str">
        <f ca="1"/>
        <v>BB.11 ; BB.13</v>
      </c>
      <c r="X12" s="284" t="str">
        <f ca="1"/>
        <v>SERVICES DE NETTOYAGE COURANT DES LOCAUX</v>
      </c>
    </row>
    <row r="13" spans="1:24" ht="50.15" customHeight="1" x14ac:dyDescent="0.35">
      <c r="A13" s="197" t="str">
        <f ca="1"/>
        <v>Marché terminé</v>
      </c>
      <c r="B13" s="276" t="str">
        <f ca="1"/>
        <v>B</v>
      </c>
      <c r="C13" s="277" t="str">
        <f ca="1"/>
        <v>🏗️ Bâtiments &amp; Travaux</v>
      </c>
      <c r="D13" s="278" t="str">
        <f ca="1"/>
        <v>Direction du Patrimoine et du Développement Durable</v>
      </c>
      <c r="E13" s="279" t="str">
        <f ca="1"/>
        <v>2019PFNTCAMPUS</v>
      </c>
      <c r="F13" s="278" t="str">
        <f ca="1"/>
        <v>Nettoyage des locaux Campus Centre</v>
      </c>
      <c r="G13" s="279" t="str">
        <f ca="1"/>
        <v>2019PFNTCAMPUS</v>
      </c>
      <c r="H13" s="278" t="str">
        <f ca="1"/>
        <v>Nettoyage des locaux Campus Centre</v>
      </c>
      <c r="I13" s="280" t="str">
        <f ca="1"/>
        <v>Procédure formalisée</v>
      </c>
      <c r="J13" s="280" t="str">
        <f ca="1"/>
        <v>Accord-cadre</v>
      </c>
      <c r="K13" s="280" t="str">
        <f ca="1"/>
        <v>à bons de commande sans minimum et avec maximum</v>
      </c>
      <c r="L13" s="281">
        <f ca="1"/>
        <v>43586</v>
      </c>
      <c r="M13" s="281">
        <f ca="1"/>
        <v>45046</v>
      </c>
      <c r="N13" s="279" t="str">
        <f ca="1"/>
        <v>4600003000</v>
      </c>
      <c r="O13" s="282" t="str">
        <f ca="1"/>
        <v>0</v>
      </c>
      <c r="P13" s="278" t="str">
        <f ca="1"/>
        <v>Services courants</v>
      </c>
      <c r="Q13" s="279" t="str">
        <f ca="1"/>
        <v>9401</v>
      </c>
      <c r="R13" s="283" t="str">
        <f ca="1"/>
        <v>AUDACIEUSE SA SCOP</v>
      </c>
      <c r="S13" s="278" t="str">
        <f ca="1"/>
        <v>L'interlocuteur du titulaire:
Service Commerciale
Tel : 01 43 70 70 52 
Fax : 01 43 70 31 00
commercial@audacieuse.fr</v>
      </c>
      <c r="T13" s="279" t="str">
        <f ca="1"/>
        <v>FR</v>
      </c>
      <c r="U13" s="279" t="str">
        <f ca="1"/>
        <v>https://upecnumerique.sharepoint.com/sites/DAF-PRB/documents_contractuels/Forms/AllItems.aspx?RootFolder=/sites%2FDAF%2DPRB%2Fdocuments%5Fcontractuels%2F2%2EMarch%C3%A9s%20acc%C3%A8s%20LIMITE%2F6%2EServices%20%2DMaintenance%2F2023PFNTCAMPUS&amp;View=%7B6F884D63%2DDCF1%2D49B2%2DBCDC%2DBDF571290E5C%7D</v>
      </c>
      <c r="V13" s="278" t="str">
        <f ca="1"/>
        <v>Tous les sites de l'UPEC sauf marché(s) réservé(s) ou limité(s) à certains services particuliers. Contacter le Pôle achats dans le doute.</v>
      </c>
      <c r="W13" s="279" t="str">
        <f ca="1"/>
        <v>BB.11</v>
      </c>
      <c r="X13" s="284" t="str">
        <f ca="1"/>
        <v>SERVICES DE NETTOYAGE COURANT DES LOCAUX</v>
      </c>
    </row>
    <row r="14" spans="1:24" ht="50.15" customHeight="1" x14ac:dyDescent="0.35">
      <c r="A14" s="197" t="str">
        <f ca="1"/>
        <v>Marché terminé</v>
      </c>
      <c r="B14" s="276" t="str">
        <f ca="1"/>
        <v>B</v>
      </c>
      <c r="C14" s="277" t="str">
        <f ca="1"/>
        <v>🏗️ Bâtiments &amp; Travaux</v>
      </c>
      <c r="D14" s="278" t="str">
        <f ca="1"/>
        <v>Direction du Patrimoine et du Développement Durable</v>
      </c>
      <c r="E14" s="279" t="str">
        <f ca="1"/>
        <v>2019PFNTCAMPUS</v>
      </c>
      <c r="F14" s="278" t="str">
        <f ca="1"/>
        <v>Nettoyage des locaux Campus Centre</v>
      </c>
      <c r="G14" s="279" t="str">
        <f ca="1"/>
        <v>2019PFNTCAMPUS</v>
      </c>
      <c r="H14" s="278" t="str">
        <f ca="1"/>
        <v>Nettoyage des locaux Campus Centre</v>
      </c>
      <c r="I14" s="280" t="str">
        <f ca="1"/>
        <v>Procédure formalisée</v>
      </c>
      <c r="J14" s="280" t="str">
        <f ca="1"/>
        <v>Accord-cadre</v>
      </c>
      <c r="K14" s="280" t="str">
        <f ca="1"/>
        <v>à bons de commande sans minimum et avec maximum</v>
      </c>
      <c r="L14" s="281">
        <f ca="1"/>
        <v>43586</v>
      </c>
      <c r="M14" s="281">
        <f ca="1"/>
        <v>45046</v>
      </c>
      <c r="N14" s="279" t="str">
        <f ca="1"/>
        <v>4600003004</v>
      </c>
      <c r="O14" s="282" t="str">
        <f ca="1"/>
        <v>0</v>
      </c>
      <c r="P14" s="278" t="str">
        <f ca="1"/>
        <v>Services courants</v>
      </c>
      <c r="Q14" s="279" t="str">
        <f ca="1"/>
        <v>9401</v>
      </c>
      <c r="R14" s="283" t="str">
        <f ca="1"/>
        <v>AUDACIEUSE SA SCOP</v>
      </c>
      <c r="S14" s="278" t="str">
        <f ca="1"/>
        <v>L'interlocuteur du titulaire:
Service Commerciale
Tel : 01 43 70 70 52 
Fax : 01 43 70 31 00
commercial@audacieuse.fr</v>
      </c>
      <c r="T14" s="279" t="str">
        <f ca="1"/>
        <v>FR</v>
      </c>
      <c r="U14" s="279" t="str">
        <f ca="1"/>
        <v>https://upecnumerique.sharepoint.com/sites/DAF-PRB/documents_contractuels/Forms/AllItems.aspx?RootFolder=/sites%2FDAF%2DPRB%2Fdocuments%5Fcontractuels%2F2%2EMarch%C3%A9s%20acc%C3%A8s%20LIMITE%2F6%2EServices%20%2DMaintenance%2F2023PFNTCAMPUS&amp;View=%7B6F884D63%2DDCF1%2D49B2%2DBCDC%2DBDF571290E5C%7D</v>
      </c>
      <c r="V14" s="278" t="str">
        <f ca="1"/>
        <v>Tous les sites de l'UPEC sauf marché(s) réservé(s) ou limité(s) à certains services particuliers. Contacter le Pôle achats dans le doute.</v>
      </c>
      <c r="W14" s="279" t="str">
        <f ca="1"/>
        <v>BB.11</v>
      </c>
      <c r="X14" s="284" t="str">
        <f ca="1"/>
        <v>SERVICES DE NETTOYAGE COURANT DES LOCAUX</v>
      </c>
    </row>
    <row r="15" spans="1:24" ht="50.15" customHeight="1" x14ac:dyDescent="0.35">
      <c r="A15" s="197" t="str">
        <f ca="1"/>
        <v>Marché terminé</v>
      </c>
      <c r="B15" s="276" t="str">
        <f ca="1"/>
        <v>B</v>
      </c>
      <c r="C15" s="277" t="str">
        <f ca="1"/>
        <v>🏗️ Bâtiments &amp; Travaux</v>
      </c>
      <c r="D15" s="278" t="str">
        <f ca="1"/>
        <v>Direction du Patrimoine et du Développement Durable</v>
      </c>
      <c r="E15" s="279" t="str">
        <f ca="1"/>
        <v>2019PFMCECPRCH</v>
      </c>
      <c r="F15" s="278" t="str">
        <f ca="1"/>
        <v>Maintenance des compresseurs à air comprimé</v>
      </c>
      <c r="G15" s="279" t="str">
        <f ca="1"/>
        <v>2019PFMCECPRCH</v>
      </c>
      <c r="H15" s="278" t="str">
        <f ca="1"/>
        <v>Maintenance des compresseurs à air comprimé</v>
      </c>
      <c r="I15" s="280" t="str">
        <f ca="1"/>
        <v>Procédure formalisée</v>
      </c>
      <c r="J15" s="280" t="str">
        <f ca="1"/>
        <v>Accord-cadre</v>
      </c>
      <c r="K15" s="280" t="str">
        <f ca="1"/>
        <v>à bons de commande sans minimum et avec maximum</v>
      </c>
      <c r="L15" s="281">
        <f ca="1"/>
        <v>43621</v>
      </c>
      <c r="M15" s="281">
        <f ca="1"/>
        <v>45081</v>
      </c>
      <c r="N15" s="279" t="str">
        <f ca="1"/>
        <v>4600003080</v>
      </c>
      <c r="O15" s="282" t="str">
        <f ca="1"/>
        <v>15000</v>
      </c>
      <c r="P15" s="278" t="str">
        <f ca="1"/>
        <v>Services courants</v>
      </c>
      <c r="Q15" s="279" t="str">
        <f ca="1"/>
        <v>9601</v>
      </c>
      <c r="R15" s="283" t="str">
        <f ca="1"/>
        <v>A PAGE MICLAUD SAS</v>
      </c>
      <c r="S15" s="278" t="str">
        <f ca="1"/>
        <v/>
      </c>
      <c r="T15" s="279" t="str">
        <f ca="1"/>
        <v>FR</v>
      </c>
      <c r="U15" s="285"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5" s="278" t="str">
        <f ca="1"/>
        <v>Tous les sites de l'UPEC sauf marché(s) réservé(s) ou limité(s) à certains services particuliers. Contacter le Pôle achats dans le doute.</v>
      </c>
      <c r="W15" s="279" t="str">
        <f ca="1"/>
        <v>BE.15</v>
      </c>
      <c r="X15" s="284" t="str">
        <f ca="1"/>
        <v>REP/MAINT INSTALLATIONS EQUIPEM.CLIM VENTIL CHAUF RESERVOIRS</v>
      </c>
    </row>
    <row r="16" spans="1:24" ht="50.15" customHeight="1" x14ac:dyDescent="0.35">
      <c r="A16" s="197" t="str">
        <f ca="1"/>
        <v>Marché terminé</v>
      </c>
      <c r="B16" s="276" t="str">
        <f ca="1"/>
        <v>B</v>
      </c>
      <c r="C16" s="277" t="str">
        <f ca="1"/>
        <v>🏗️ Bâtiments &amp; Travaux</v>
      </c>
      <c r="D16" s="278" t="str">
        <f ca="1"/>
        <v>Direction du Patrimoine et du Développement Durable</v>
      </c>
      <c r="E16" s="279" t="str">
        <f ca="1"/>
        <v>2019PFMCECPRCH</v>
      </c>
      <c r="F16" s="278" t="str">
        <f ca="1"/>
        <v>Maintenance des compresseurs à air comprimé</v>
      </c>
      <c r="G16" s="279" t="str">
        <f ca="1"/>
        <v>2019PFMCECPRCH</v>
      </c>
      <c r="H16" s="278" t="str">
        <f ca="1"/>
        <v>Maintenance des compresseurs à air comprimé</v>
      </c>
      <c r="I16" s="280" t="str">
        <f ca="1"/>
        <v>Procédure formalisée</v>
      </c>
      <c r="J16" s="280" t="str">
        <f ca="1"/>
        <v>Accord-cadre</v>
      </c>
      <c r="K16" s="280" t="str">
        <f ca="1"/>
        <v>à bons de commande sans minimum et avec maximum</v>
      </c>
      <c r="L16" s="281">
        <f ca="1"/>
        <v>43621</v>
      </c>
      <c r="M16" s="281">
        <f ca="1"/>
        <v>45263</v>
      </c>
      <c r="N16" s="279" t="str">
        <f ca="1"/>
        <v>4600003084</v>
      </c>
      <c r="O16" s="282" t="str">
        <f ca="1"/>
        <v>35632.02</v>
      </c>
      <c r="P16" s="278" t="str">
        <f ca="1"/>
        <v>Services courants</v>
      </c>
      <c r="Q16" s="279" t="str">
        <f ca="1"/>
        <v>2161</v>
      </c>
      <c r="R16" s="283" t="str">
        <f ca="1"/>
        <v>CLIMASCIENCE</v>
      </c>
      <c r="S16" s="278" t="str">
        <f ca="1"/>
        <v>0169187733 - commercial@climascience.com</v>
      </c>
      <c r="T16" s="279" t="str">
        <f ca="1"/>
        <v>FR</v>
      </c>
      <c r="U16" s="285"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6" s="278" t="str">
        <f ca="1"/>
        <v>Tous les sites de l'UPEC sauf marché(s) réservé(s) ou limité(s) à certains services particuliers. Contacter le Pôle achats dans le doute.</v>
      </c>
      <c r="W16" s="279" t="str">
        <f ca="1"/>
        <v>BE.15</v>
      </c>
      <c r="X16" s="284" t="str">
        <f ca="1"/>
        <v>REP/MAINT INSTALLATIONS EQUIPEM.CLIM VENTIL CHAUF RESERVOIRS</v>
      </c>
    </row>
    <row r="17" spans="1:24" ht="50.15" customHeight="1" x14ac:dyDescent="0.35">
      <c r="A17" s="197" t="str">
        <f ca="1"/>
        <v>Marché terminé</v>
      </c>
      <c r="B17" s="276" t="str">
        <f ca="1"/>
        <v>B</v>
      </c>
      <c r="C17" s="277" t="str">
        <f ca="1"/>
        <v>🏗️ Bâtiments &amp; Travaux</v>
      </c>
      <c r="D17" s="278" t="str">
        <f ca="1"/>
        <v>Direction du Patrimoine et du Développement Durable</v>
      </c>
      <c r="E17" s="279" t="str">
        <f ca="1"/>
        <v>2019PFMCECPRCH</v>
      </c>
      <c r="F17" s="278" t="str">
        <f ca="1"/>
        <v>Maintenance des compresseurs à air comprimé</v>
      </c>
      <c r="G17" s="279" t="str">
        <f ca="1"/>
        <v>2019PFMCECPRCH</v>
      </c>
      <c r="H17" s="278" t="str">
        <f ca="1"/>
        <v>Maintenance des compresseurs à air comprimé</v>
      </c>
      <c r="I17" s="280" t="str">
        <f ca="1"/>
        <v>Procédure formalisée</v>
      </c>
      <c r="J17" s="280" t="str">
        <f ca="1"/>
        <v>Accord-cadre</v>
      </c>
      <c r="K17" s="280" t="str">
        <f ca="1"/>
        <v>à bons de commande sans minimum et avec maximum</v>
      </c>
      <c r="L17" s="281">
        <f ca="1"/>
        <v>43621</v>
      </c>
      <c r="M17" s="281">
        <f ca="1"/>
        <v>45446</v>
      </c>
      <c r="N17" s="279" t="str">
        <f ca="1"/>
        <v>4600003088</v>
      </c>
      <c r="O17" s="282" t="str">
        <f ca="1"/>
        <v>38000</v>
      </c>
      <c r="P17" s="278" t="str">
        <f ca="1"/>
        <v>Services courants</v>
      </c>
      <c r="Q17" s="279" t="str">
        <f ca="1"/>
        <v>2161</v>
      </c>
      <c r="R17" s="283" t="str">
        <f ca="1"/>
        <v>CLIMASCIENCE</v>
      </c>
      <c r="S17" s="278" t="str">
        <f ca="1"/>
        <v>0169187733 - commercial@climascience.com</v>
      </c>
      <c r="T17" s="279" t="str">
        <f ca="1"/>
        <v>FR</v>
      </c>
      <c r="U17" s="285"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7" s="278" t="str">
        <f ca="1"/>
        <v>Tous les sites de l'UPEC sauf marché(s) réservé(s) ou limité(s) à certains services particuliers. Contacter le Pôle achats dans le doute.</v>
      </c>
      <c r="W17" s="279" t="str">
        <f ca="1"/>
        <v>BE.15</v>
      </c>
      <c r="X17" s="284" t="str">
        <f ca="1"/>
        <v>REP/MAINT INSTALLATIONS EQUIPEM.CLIM VENTIL CHAUF RESERVOIRS</v>
      </c>
    </row>
    <row r="18" spans="1:24" ht="50.15" customHeight="1" x14ac:dyDescent="0.35">
      <c r="A18" s="197" t="str">
        <f ca="1"/>
        <v>Marché terminé</v>
      </c>
      <c r="B18" s="276" t="str">
        <f ca="1"/>
        <v>B</v>
      </c>
      <c r="C18" s="277" t="str">
        <f ca="1"/>
        <v>🏗️ Bâtiments &amp; Travaux</v>
      </c>
      <c r="D18" s="278" t="str">
        <f ca="1"/>
        <v>Direction du Patrimoine et du Développement Durable</v>
      </c>
      <c r="E18" s="279" t="str">
        <f ca="1"/>
        <v>2019PFMCECHAUF</v>
      </c>
      <c r="F18" s="278" t="str">
        <f ca="1"/>
        <v>Maintenance des installations de CVC  des campus du Val de Marne</v>
      </c>
      <c r="G18" s="279" t="str">
        <f ca="1"/>
        <v>2019PFMCECHAUF</v>
      </c>
      <c r="H18" s="278" t="str">
        <f ca="1"/>
        <v>Maintenance des installations de CVC  des campus du Val de Marne</v>
      </c>
      <c r="I18" s="280" t="str">
        <f ca="1"/>
        <v>Procédure formalisée</v>
      </c>
      <c r="J18" s="280" t="str">
        <f ca="1"/>
        <v>Accord-cadre</v>
      </c>
      <c r="K18" s="280" t="str">
        <f ca="1"/>
        <v>Contrat à bon de commande</v>
      </c>
      <c r="L18" s="281">
        <f ca="1"/>
        <v>43637</v>
      </c>
      <c r="M18" s="281">
        <f ca="1"/>
        <v>45097</v>
      </c>
      <c r="N18" s="279" t="str">
        <f ca="1"/>
        <v>4600003110</v>
      </c>
      <c r="O18" s="282" t="str">
        <f ca="1"/>
        <v>311157.56</v>
      </c>
      <c r="P18" s="278" t="str">
        <f ca="1"/>
        <v>Services courants</v>
      </c>
      <c r="Q18" s="279" t="str">
        <f ca="1"/>
        <v>5562</v>
      </c>
      <c r="R18" s="283" t="str">
        <f ca="1"/>
        <v>DERICHEBOURG ENERGIE</v>
      </c>
      <c r="S18" s="278" t="str">
        <f ca="1"/>
        <v>Misen en concurrence préabale nécessaire Titulaires du LOT Via le Kit MS</v>
      </c>
      <c r="T18" s="279" t="str">
        <f ca="1"/>
        <v>FR</v>
      </c>
      <c r="U18"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18" s="278" t="str">
        <f ca="1"/>
        <v>Tous les sites de l'UPEC sauf marché(s) réservé(s) ou limité(s) à certains services particuliers. Contacter le Pôle achats dans le doute.</v>
      </c>
      <c r="W18" s="279" t="str">
        <f ca="1"/>
        <v>BE.15</v>
      </c>
      <c r="X18" s="284" t="str">
        <f ca="1"/>
        <v>REP/MAINT INSTALLATIONS EQUIPEM.CLIM VENTIL CHAUF RESERVOIRS</v>
      </c>
    </row>
    <row r="19" spans="1:24" ht="50.15" customHeight="1" x14ac:dyDescent="0.35">
      <c r="A19" s="197" t="str">
        <f ca="1"/>
        <v>Marché terminé</v>
      </c>
      <c r="B19" s="276" t="str">
        <f ca="1"/>
        <v>B</v>
      </c>
      <c r="C19" s="277" t="str">
        <f ca="1"/>
        <v>🏗️ Bâtiments &amp; Travaux</v>
      </c>
      <c r="D19" s="278" t="str">
        <f ca="1"/>
        <v>Direction du Patrimoine et du Développement Durable</v>
      </c>
      <c r="E19" s="279" t="str">
        <f ca="1"/>
        <v>2019PFMCECHAUF</v>
      </c>
      <c r="F19" s="278" t="str">
        <f ca="1"/>
        <v>Maintenance des installations de CVC  des campus du Val de Marne</v>
      </c>
      <c r="G19" s="279" t="str">
        <f ca="1"/>
        <v>2019PFMCECHAUF</v>
      </c>
      <c r="H19" s="278" t="str">
        <f ca="1"/>
        <v>Maintenance des installations de CVC  des campus du Val de Marne</v>
      </c>
      <c r="I19" s="280" t="str">
        <f ca="1"/>
        <v>Procédure formalisée</v>
      </c>
      <c r="J19" s="280" t="str">
        <f ca="1"/>
        <v>Accord-cadre</v>
      </c>
      <c r="K19" s="280" t="str">
        <f ca="1"/>
        <v>Contrat à bon de commande</v>
      </c>
      <c r="L19" s="281">
        <f ca="1"/>
        <v>43637</v>
      </c>
      <c r="M19" s="281">
        <f ca="1"/>
        <v>45097</v>
      </c>
      <c r="N19" s="279" t="str">
        <f ca="1"/>
        <v>4600003114</v>
      </c>
      <c r="O19" s="282" t="str">
        <f ca="1"/>
        <v>571975.56</v>
      </c>
      <c r="P19" s="278" t="str">
        <f ca="1"/>
        <v>Services courants</v>
      </c>
      <c r="Q19" s="279" t="str">
        <f ca="1"/>
        <v>5562</v>
      </c>
      <c r="R19" s="283" t="str">
        <f ca="1"/>
        <v>DERICHEBOURG ENERGIE</v>
      </c>
      <c r="S19" s="278" t="str">
        <f ca="1"/>
        <v>Misen en concurrence préabale nécessaire Titulaires du LOT Via le Kit MS</v>
      </c>
      <c r="T19" s="279" t="str">
        <f ca="1"/>
        <v>FR</v>
      </c>
      <c r="U19"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19" s="278" t="str">
        <f ca="1"/>
        <v>Tous les sites de l'UPEC sauf marché(s) réservé(s) ou limité(s) à certains services particuliers. Contacter le Pôle achats dans le doute.</v>
      </c>
      <c r="W19" s="279" t="str">
        <f ca="1"/>
        <v>BE.15 ; BE.07 ; BE.09</v>
      </c>
      <c r="X19" s="284" t="str">
        <f ca="1"/>
        <v>REP/MAINT INSTALLATIONS EQUIPEM.CLIM VENTIL CHAUF RESERVOIRS</v>
      </c>
    </row>
    <row r="20" spans="1:24" ht="50.15" customHeight="1" x14ac:dyDescent="0.35">
      <c r="A20" s="197" t="str">
        <f ca="1"/>
        <v>Marché terminé</v>
      </c>
      <c r="B20" s="276" t="str">
        <f ca="1"/>
        <v>B</v>
      </c>
      <c r="C20" s="277" t="str">
        <f ca="1"/>
        <v>🏗️ Bâtiments &amp; Travaux</v>
      </c>
      <c r="D20" s="278" t="str">
        <f ca="1"/>
        <v>Direction du Patrimoine et du Développement Durable</v>
      </c>
      <c r="E20" s="279" t="str">
        <f ca="1"/>
        <v>2019PFMCECHAUF</v>
      </c>
      <c r="F20" s="278" t="str">
        <f ca="1"/>
        <v>Maintenance des installations de CVC  des campus du Val de Marne</v>
      </c>
      <c r="G20" s="279" t="str">
        <f ca="1"/>
        <v>2019PFMCECHAUF</v>
      </c>
      <c r="H20" s="278" t="str">
        <f ca="1"/>
        <v>Maintenance des installations de CVC  des campus du Val de Marne</v>
      </c>
      <c r="I20" s="280" t="str">
        <f ca="1"/>
        <v>Procédure formalisée</v>
      </c>
      <c r="J20" s="280" t="str">
        <f ca="1"/>
        <v>Accord-cadre</v>
      </c>
      <c r="K20" s="280" t="str">
        <f ca="1"/>
        <v>Contrat à bon de commande</v>
      </c>
      <c r="L20" s="281">
        <f ca="1"/>
        <v>43637</v>
      </c>
      <c r="M20" s="281">
        <f ca="1"/>
        <v>45097</v>
      </c>
      <c r="N20" s="279" t="str">
        <f ca="1"/>
        <v>4600003118</v>
      </c>
      <c r="O20" s="282" t="str">
        <f ca="1"/>
        <v>15561.33</v>
      </c>
      <c r="P20" s="278" t="str">
        <f ca="1"/>
        <v>Services courants</v>
      </c>
      <c r="Q20" s="279" t="str">
        <f ca="1"/>
        <v>8416</v>
      </c>
      <c r="R20" s="283" t="str">
        <f ca="1"/>
        <v>ENGIE ENERGIE SERVICES</v>
      </c>
      <c r="S20" s="278" t="str">
        <f ca="1"/>
        <v>Tél : 0149186731</v>
      </c>
      <c r="T20" s="279" t="str">
        <f ca="1"/>
        <v>FR</v>
      </c>
      <c r="U20"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20" s="278" t="str">
        <f ca="1"/>
        <v>Tous les sites de l'UPEC sauf marché(s) réservé(s) ou limité(s) à certains services particuliers. Contacter le Pôle achats dans le doute.</v>
      </c>
      <c r="W20" s="279" t="str">
        <f ca="1"/>
        <v>BE.15</v>
      </c>
      <c r="X20" s="284" t="str">
        <f ca="1"/>
        <v>REP/MAINT INSTALLATIONS EQUIPEM.CLIM VENTIL CHAUF RESERVOIRS</v>
      </c>
    </row>
    <row r="21" spans="1:24" ht="50.15" customHeight="1" x14ac:dyDescent="0.35">
      <c r="A21" s="197" t="str">
        <f ca="1"/>
        <v>Marché terminé</v>
      </c>
      <c r="B21" s="276" t="str">
        <f ca="1"/>
        <v>B</v>
      </c>
      <c r="C21" s="277" t="str">
        <f ca="1"/>
        <v>🏗️ Bâtiments &amp; Travaux</v>
      </c>
      <c r="D21" s="278" t="str">
        <f ca="1"/>
        <v>Direction du Patrimoine et du Développement Durable</v>
      </c>
      <c r="E21" s="279" t="str">
        <f ca="1"/>
        <v>2019PFMCECHAUF</v>
      </c>
      <c r="F21" s="278" t="str">
        <f ca="1"/>
        <v>Maintenance des installations de CVC  des campus du Val de Marne</v>
      </c>
      <c r="G21" s="279" t="str">
        <f ca="1"/>
        <v>2019PFMCECHAUF</v>
      </c>
      <c r="H21" s="278" t="str">
        <f ca="1"/>
        <v>Maintenance des installations de CVC  des campus du Val de Marne</v>
      </c>
      <c r="I21" s="280" t="str">
        <f ca="1"/>
        <v>Procédure formalisée</v>
      </c>
      <c r="J21" s="280" t="str">
        <f ca="1"/>
        <v>Accord-cadre</v>
      </c>
      <c r="K21" s="280" t="str">
        <f ca="1"/>
        <v>Contrat à bon de commande</v>
      </c>
      <c r="L21" s="281">
        <f ca="1"/>
        <v>43637</v>
      </c>
      <c r="M21" s="281">
        <f ca="1"/>
        <v>45097</v>
      </c>
      <c r="N21" s="279" t="str">
        <f ca="1"/>
        <v>4600003126</v>
      </c>
      <c r="O21" s="282" t="str">
        <f ca="1"/>
        <v>60202.84</v>
      </c>
      <c r="P21" s="278" t="str">
        <f ca="1"/>
        <v>Services courants</v>
      </c>
      <c r="Q21" s="279" t="str">
        <f ca="1"/>
        <v>13</v>
      </c>
      <c r="R21" s="283" t="str">
        <f ca="1"/>
        <v>UTB</v>
      </c>
      <c r="S21" s="278" t="str">
        <f ca="1"/>
        <v/>
      </c>
      <c r="T21" s="279" t="str">
        <f ca="1"/>
        <v>FR</v>
      </c>
      <c r="U21"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21" s="278" t="str">
        <f ca="1"/>
        <v>Tous les sites de l'UPEC sauf marché(s) réservé(s) ou limité(s) à certains services particuliers. Contacter le Pôle achats dans le doute.</v>
      </c>
      <c r="W21" s="279" t="str">
        <f ca="1"/>
        <v>BE.15</v>
      </c>
      <c r="X21" s="284" t="str">
        <f ca="1"/>
        <v>REP/MAINT INSTALLATIONS EQUIPEM.CLIM VENTIL CHAUF RESERVOIRS</v>
      </c>
    </row>
    <row r="22" spans="1:24" ht="50.15" customHeight="1" x14ac:dyDescent="0.35">
      <c r="A22" s="197" t="str">
        <f ca="1"/>
        <v>Marché terminé</v>
      </c>
      <c r="B22" s="276" t="str">
        <f ca="1"/>
        <v>B</v>
      </c>
      <c r="C22" s="277" t="str">
        <f ca="1"/>
        <v>🏗️ Bâtiments &amp; Travaux</v>
      </c>
      <c r="D22" s="278" t="str">
        <f ca="1"/>
        <v>Direction du Patrimoine et du Développement Durable</v>
      </c>
      <c r="E22" s="279" t="str">
        <f ca="1"/>
        <v>2019PFMCECHAUF</v>
      </c>
      <c r="F22" s="278" t="str">
        <f ca="1"/>
        <v>Maintenance des installations de CVC  des campus du Val de Marne</v>
      </c>
      <c r="G22" s="279" t="str">
        <f ca="1"/>
        <v>2019PFMCECHAUF</v>
      </c>
      <c r="H22" s="278" t="str">
        <f ca="1"/>
        <v>Maintenance des installations de CVC  des campus du Val de Marne</v>
      </c>
      <c r="I22" s="280" t="str">
        <f ca="1"/>
        <v>Procédure formalisée</v>
      </c>
      <c r="J22" s="280" t="str">
        <f ca="1"/>
        <v>Accord-cadre</v>
      </c>
      <c r="K22" s="280" t="str">
        <f ca="1"/>
        <v>Contrat à bon de commande</v>
      </c>
      <c r="L22" s="281">
        <f ca="1"/>
        <v>43637</v>
      </c>
      <c r="M22" s="281">
        <f ca="1"/>
        <v>45097</v>
      </c>
      <c r="N22" s="279" t="str">
        <f ca="1"/>
        <v>4600003130</v>
      </c>
      <c r="O22" s="282" t="str">
        <f ca="1"/>
        <v>200000</v>
      </c>
      <c r="P22" s="278" t="str">
        <f ca="1"/>
        <v>Services courants</v>
      </c>
      <c r="Q22" s="279" t="str">
        <f ca="1"/>
        <v>13</v>
      </c>
      <c r="R22" s="283" t="str">
        <f ca="1"/>
        <v>UTB</v>
      </c>
      <c r="S22" s="278" t="str">
        <f ca="1"/>
        <v/>
      </c>
      <c r="T22" s="279" t="str">
        <f ca="1"/>
        <v>FR</v>
      </c>
      <c r="U22"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22" s="278" t="str">
        <f ca="1"/>
        <v>Tous les sites de l'UPEC sauf marché(s) réservé(s) ou limité(s) à certains services particuliers. Contacter le Pôle achats dans le doute.</v>
      </c>
      <c r="W22" s="279" t="str">
        <f ca="1"/>
        <v>BE.15</v>
      </c>
      <c r="X22" s="284" t="str">
        <f ca="1"/>
        <v>REP/MAINT INSTALLATIONS EQUIPEM.CLIM VENTIL CHAUF RESERVOIRS</v>
      </c>
    </row>
    <row r="23" spans="1:24" ht="50.15" customHeight="1" x14ac:dyDescent="0.35">
      <c r="A23" s="197" t="str">
        <f ca="1"/>
        <v>Marché terminé</v>
      </c>
      <c r="B23" s="276" t="str">
        <f ca="1"/>
        <v>B</v>
      </c>
      <c r="C23" s="277" t="str">
        <f ca="1"/>
        <v>🏗️ Bâtiments &amp; Travaux</v>
      </c>
      <c r="D23" s="278" t="str">
        <f ca="1"/>
        <v>Direction du Patrimoine et du Développement Durable</v>
      </c>
      <c r="E23" s="279" t="str">
        <f ca="1"/>
        <v>2019PFMCECHAUF</v>
      </c>
      <c r="F23" s="278" t="str">
        <f ca="1"/>
        <v>Maintenance des installations de CVC  des campus du Val de Marne</v>
      </c>
      <c r="G23" s="279" t="str">
        <f ca="1"/>
        <v>2019PFMCECHAUF</v>
      </c>
      <c r="H23" s="278" t="str">
        <f ca="1"/>
        <v>Maintenance des installations de CVC  des campus du Val de Marne</v>
      </c>
      <c r="I23" s="280" t="str">
        <f ca="1"/>
        <v>Procédure formalisée</v>
      </c>
      <c r="J23" s="280" t="str">
        <f ca="1"/>
        <v>Accord-cadre</v>
      </c>
      <c r="K23" s="280" t="str">
        <f ca="1"/>
        <v>Contrat à bon de commande</v>
      </c>
      <c r="L23" s="281">
        <f ca="1"/>
        <v>43637</v>
      </c>
      <c r="M23" s="281">
        <f ca="1"/>
        <v>45097</v>
      </c>
      <c r="N23" s="279" t="str">
        <f ca="1"/>
        <v>4600003138</v>
      </c>
      <c r="O23" s="282" t="str">
        <f ca="1"/>
        <v>150000</v>
      </c>
      <c r="P23" s="278" t="str">
        <f ca="1"/>
        <v>Services courants</v>
      </c>
      <c r="Q23" s="279" t="str">
        <f ca="1"/>
        <v>2161</v>
      </c>
      <c r="R23" s="283" t="str">
        <f ca="1"/>
        <v>CLIMASCIENCE</v>
      </c>
      <c r="S23" s="278" t="str">
        <f ca="1"/>
        <v>0169187733 - commercial@climascience.com</v>
      </c>
      <c r="T23" s="279" t="str">
        <f ca="1"/>
        <v>FR</v>
      </c>
      <c r="U23" s="27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23" s="278" t="str">
        <f ca="1"/>
        <v>Tous les sites de l'UPEC sauf marché(s) réservé(s) ou limité(s) à certains services particuliers. Contacter le Pôle achats dans le doute.</v>
      </c>
      <c r="W23" s="279" t="str">
        <f ca="1"/>
        <v>BE.07 ; BE.15</v>
      </c>
      <c r="X23" s="284" t="str">
        <f ca="1"/>
        <v>CVC, PLOMBERIE ET FLUIDES SPECIAUX</v>
      </c>
    </row>
    <row r="24" spans="1:24" ht="50.15" customHeight="1" x14ac:dyDescent="0.35">
      <c r="A24" s="197" t="str">
        <f ca="1"/>
        <v>Marché terminé</v>
      </c>
      <c r="B24" s="276" t="str">
        <f ca="1"/>
        <v>B</v>
      </c>
      <c r="C24" s="277" t="str">
        <f ca="1"/>
        <v>🏗️ Bâtiments &amp; Travaux</v>
      </c>
      <c r="D24" s="278" t="str">
        <f ca="1"/>
        <v>Direction du Patrimoine et du Développement Durable</v>
      </c>
      <c r="E24" s="279" t="str">
        <f ca="1"/>
        <v>2019PFMCETOITU</v>
      </c>
      <c r="F24" s="278" t="str">
        <f ca="1"/>
        <v>Maintenance des toitures de différents sites</v>
      </c>
      <c r="G24" s="279" t="str">
        <f ca="1"/>
        <v>2019PFMCETOITU</v>
      </c>
      <c r="H24" s="278" t="str">
        <f ca="1"/>
        <v>Maintenance des toitures de différents sites</v>
      </c>
      <c r="I24" s="280" t="str">
        <f ca="1"/>
        <v>Procédure formalisée</v>
      </c>
      <c r="J24" s="280" t="str">
        <f ca="1"/>
        <v>Contrat mixte</v>
      </c>
      <c r="K24" s="280" t="str">
        <f ca="1"/>
        <v>Contrat mixte</v>
      </c>
      <c r="L24" s="281">
        <f ca="1"/>
        <v>43655</v>
      </c>
      <c r="M24" s="281">
        <f ca="1"/>
        <v>45634</v>
      </c>
      <c r="N24" s="279" t="str">
        <f ca="1"/>
        <v>4600003146</v>
      </c>
      <c r="O24" s="282" t="str">
        <f ca="1"/>
        <v>82050.92</v>
      </c>
      <c r="P24" s="278" t="str">
        <f ca="1"/>
        <v>Services courants</v>
      </c>
      <c r="Q24" s="279" t="str">
        <f ca="1"/>
        <v>13241</v>
      </c>
      <c r="R24" s="283" t="str">
        <f ca="1"/>
        <v>COBAT</v>
      </c>
      <c r="S24" s="278" t="str">
        <f ca="1"/>
        <v>Tél : 01 60 08 84 59</v>
      </c>
      <c r="T24" s="279" t="str">
        <f ca="1"/>
        <v>FR</v>
      </c>
      <c r="U24" s="285" t="str">
        <f ca="1"/>
        <v>https://upecnumerique.sharepoint.com/:f:/r/sites/DAF-PRB/documents_contractuels/2.March%C3%A9s%20acc%C3%A8s%20LIMITE/7.Travaux%20-%20maitrise%20d'%C5%93uvre%20-coordination/2019PFMCETOITU?csf=1&amp;web=1</v>
      </c>
      <c r="V24" s="278" t="str">
        <f ca="1"/>
        <v>Tous les sites de l'UPEC sauf marché(s) réservé(s) ou limité(s) à certains services particuliers. Contacter le Pôle achats dans le doute.</v>
      </c>
      <c r="W24" s="279" t="str">
        <f ca="1"/>
        <v>BE.17</v>
      </c>
      <c r="X24" s="284" t="str">
        <f ca="1"/>
        <v>REP/MAINT DES AUTRES EQUIPEMENTS DES BATIMENTS</v>
      </c>
    </row>
    <row r="25" spans="1:24" ht="50.15" customHeight="1" x14ac:dyDescent="0.35">
      <c r="A25" s="197" t="str">
        <f ca="1"/>
        <v>Marché terminé</v>
      </c>
      <c r="B25" s="276" t="str">
        <f ca="1"/>
        <v>B</v>
      </c>
      <c r="C25" s="277" t="str">
        <f ca="1"/>
        <v>🏗️ Bâtiments &amp; Travaux</v>
      </c>
      <c r="D25" s="278" t="str">
        <f ca="1"/>
        <v>Direction du Patrimoine et du Développement Durable</v>
      </c>
      <c r="E25" s="279" t="str">
        <f ca="1"/>
        <v>2019PFMCETOITU</v>
      </c>
      <c r="F25" s="278" t="str">
        <f ca="1"/>
        <v>Maintenance des toitures de différents sites</v>
      </c>
      <c r="G25" s="279" t="str">
        <f ca="1"/>
        <v>2019PFMCETOITU</v>
      </c>
      <c r="H25" s="278" t="str">
        <f ca="1"/>
        <v>Maintenance des toitures de différents sites</v>
      </c>
      <c r="I25" s="280" t="str">
        <f ca="1"/>
        <v>Procédure formalisée</v>
      </c>
      <c r="J25" s="280" t="str">
        <f ca="1"/>
        <v>Contrat mixte</v>
      </c>
      <c r="K25" s="280" t="str">
        <f ca="1"/>
        <v>Contrat mixte</v>
      </c>
      <c r="L25" s="281">
        <f ca="1"/>
        <v>43655</v>
      </c>
      <c r="M25" s="281">
        <f ca="1"/>
        <v>45634</v>
      </c>
      <c r="N25" s="279" t="str">
        <f ca="1"/>
        <v>4600003150</v>
      </c>
      <c r="O25" s="282" t="str">
        <f ca="1"/>
        <v>130000</v>
      </c>
      <c r="P25" s="278" t="str">
        <f ca="1"/>
        <v>Services courants</v>
      </c>
      <c r="Q25" s="279" t="str">
        <f ca="1"/>
        <v>13241</v>
      </c>
      <c r="R25" s="283" t="str">
        <f ca="1"/>
        <v>COBAT</v>
      </c>
      <c r="S25" s="278" t="str">
        <f ca="1"/>
        <v>Tél : 01 60 08 84 59</v>
      </c>
      <c r="T25" s="279" t="str">
        <f ca="1"/>
        <v>FR</v>
      </c>
      <c r="U25" s="285" t="str">
        <f ca="1"/>
        <v>https://upecnumerique.sharepoint.com/:f:/r/sites/DAF-PRB/documents_contractuels/2.March%C3%A9s%20acc%C3%A8s%20LIMITE/7.Travaux%20-%20maitrise%20d'%C5%93uvre%20-coordination/2019PFMCETOITU?csf=1&amp;web=1</v>
      </c>
      <c r="V25" s="278" t="str">
        <f ca="1"/>
        <v>Tous les sites de l'UPEC sauf marché(s) réservé(s) ou limité(s) à certains services particuliers. Contacter le Pôle achats dans le doute.</v>
      </c>
      <c r="W25" s="279" t="str">
        <f ca="1"/>
        <v>BE.03 ; BE.09</v>
      </c>
      <c r="X25" s="284" t="str">
        <f ca="1"/>
        <v>ETANCHEITE, BARDAGE, COUVERTURE ET ZINGUERIE</v>
      </c>
    </row>
    <row r="26" spans="1:24" ht="50.15" customHeight="1" x14ac:dyDescent="0.35">
      <c r="A26" s="197" t="str">
        <f ca="1"/>
        <v>Marché terminé</v>
      </c>
      <c r="B26" s="276" t="str">
        <f ca="1"/>
        <v>B</v>
      </c>
      <c r="C26" s="277" t="str">
        <f ca="1"/>
        <v>🏗️ Bâtiments &amp; Travaux</v>
      </c>
      <c r="D26" s="278" t="str">
        <f ca="1"/>
        <v>Direction du Patrimoine et du Développement Durable</v>
      </c>
      <c r="E26" s="279" t="str">
        <f ca="1"/>
        <v>2019PFMCETOITU</v>
      </c>
      <c r="F26" s="278" t="str">
        <f ca="1"/>
        <v>Maintenance des toitures de différents sites</v>
      </c>
      <c r="G26" s="279" t="str">
        <f ca="1"/>
        <v>2019PFMCETOITU</v>
      </c>
      <c r="H26" s="278" t="str">
        <f ca="1"/>
        <v>Maintenance des toitures de différents sites</v>
      </c>
      <c r="I26" s="280" t="str">
        <f ca="1"/>
        <v>Procédure formalisée</v>
      </c>
      <c r="J26" s="280" t="str">
        <f ca="1"/>
        <v>Contrat mixte</v>
      </c>
      <c r="K26" s="280" t="str">
        <f ca="1"/>
        <v>Contrat mixte</v>
      </c>
      <c r="L26" s="281">
        <f ca="1"/>
        <v>43655</v>
      </c>
      <c r="M26" s="281">
        <f ca="1"/>
        <v>45634</v>
      </c>
      <c r="N26" s="279" t="str">
        <f ca="1"/>
        <v>4600003154</v>
      </c>
      <c r="O26" s="282" t="str">
        <f ca="1"/>
        <v>25397.7</v>
      </c>
      <c r="P26" s="278" t="str">
        <f ca="1"/>
        <v>Services courants</v>
      </c>
      <c r="Q26" s="279" t="str">
        <f ca="1"/>
        <v>13241</v>
      </c>
      <c r="R26" s="283" t="str">
        <f ca="1"/>
        <v>COBAT</v>
      </c>
      <c r="S26" s="278" t="str">
        <f ca="1"/>
        <v>Tél : 01 60 08 84 59</v>
      </c>
      <c r="T26" s="279" t="str">
        <f ca="1"/>
        <v>FR</v>
      </c>
      <c r="U26" s="285" t="str">
        <f ca="1"/>
        <v>https://upecnumerique.sharepoint.com/:f:/r/sites/DAF-PRB/documents_contractuels/2.March%C3%A9s%20acc%C3%A8s%20LIMITE/7.Travaux%20-%20maitrise%20d'%C5%93uvre%20-coordination/2019PFMCETOITU?csf=1&amp;web=1</v>
      </c>
      <c r="V26" s="278" t="str">
        <f ca="1"/>
        <v>Tous les sites de l'UPEC sauf marché(s) réservé(s) ou limité(s) à certains services particuliers. Contacter le Pôle achats dans le doute.</v>
      </c>
      <c r="W26" s="279" t="str">
        <f ca="1"/>
        <v>BE.17</v>
      </c>
      <c r="X26" s="284" t="str">
        <f ca="1"/>
        <v>REP/MAINT DES AUTRES EQUIPEMENTS DES BATIMENTS</v>
      </c>
    </row>
    <row r="27" spans="1:24" ht="50.15" customHeight="1" x14ac:dyDescent="0.35">
      <c r="A27" s="197" t="str">
        <f ca="1"/>
        <v>Marché terminé</v>
      </c>
      <c r="B27" s="276" t="str">
        <f ca="1"/>
        <v>B</v>
      </c>
      <c r="C27" s="277" t="str">
        <f ca="1"/>
        <v>🏗️ Bâtiments &amp; Travaux</v>
      </c>
      <c r="D27" s="278" t="str">
        <f ca="1"/>
        <v>Direction du Patrimoine et du Développement Durable</v>
      </c>
      <c r="E27" s="279" t="str">
        <f ca="1"/>
        <v>2019PFMCETOITU</v>
      </c>
      <c r="F27" s="278" t="str">
        <f ca="1"/>
        <v>Maintenance des toitures de différents sites</v>
      </c>
      <c r="G27" s="279" t="str">
        <f ca="1"/>
        <v>2019PFMCETOITU</v>
      </c>
      <c r="H27" s="278" t="str">
        <f ca="1"/>
        <v>Maintenance des toitures de différents sites</v>
      </c>
      <c r="I27" s="280" t="str">
        <f ca="1"/>
        <v>Procédure formalisée</v>
      </c>
      <c r="J27" s="280" t="str">
        <f ca="1"/>
        <v>Contrat mixte</v>
      </c>
      <c r="K27" s="280" t="str">
        <f ca="1"/>
        <v>Contrat mixte</v>
      </c>
      <c r="L27" s="281">
        <f ca="1"/>
        <v>43655</v>
      </c>
      <c r="M27" s="281">
        <f ca="1"/>
        <v>45634</v>
      </c>
      <c r="N27" s="279" t="str">
        <f ca="1"/>
        <v>4600003158</v>
      </c>
      <c r="O27" s="282" t="str">
        <f ca="1"/>
        <v>20000</v>
      </c>
      <c r="P27" s="278" t="str">
        <f ca="1"/>
        <v>Services courants</v>
      </c>
      <c r="Q27" s="279" t="str">
        <f ca="1"/>
        <v>13241</v>
      </c>
      <c r="R27" s="283" t="str">
        <f ca="1"/>
        <v>COBAT</v>
      </c>
      <c r="S27" s="278" t="str">
        <f ca="1"/>
        <v>Tél : 01 60 08 84 59</v>
      </c>
      <c r="T27" s="279" t="str">
        <f ca="1"/>
        <v>FR</v>
      </c>
      <c r="U27" s="285" t="str">
        <f ca="1"/>
        <v>https://upecnumerique.sharepoint.com/:f:/r/sites/DAF-PRB/documents_contractuels/2.March%C3%A9s%20acc%C3%A8s%20LIMITE/7.Travaux%20-%20maitrise%20d'%C5%93uvre%20-coordination/2019PFMCETOITU?csf=1&amp;web=1</v>
      </c>
      <c r="V27" s="278" t="str">
        <f ca="1"/>
        <v>Tous les sites de l'UPEC sauf marché(s) réservé(s) ou limité(s) à certains services particuliers. Contacter le Pôle achats dans le doute.</v>
      </c>
      <c r="W27" s="279" t="str">
        <f ca="1"/>
        <v>BF.03 ; BE.17</v>
      </c>
      <c r="X27" s="284" t="str">
        <f ca="1"/>
        <v>TVX DE MISE EN SECURITE DE MISE EN CONFORMITE REGLEMENTAIRE</v>
      </c>
    </row>
    <row r="28" spans="1:24" ht="50.15" customHeight="1" x14ac:dyDescent="0.35">
      <c r="A28" s="197" t="str">
        <f ca="1"/>
        <v>Marché terminé</v>
      </c>
      <c r="B28" s="276" t="str">
        <f ca="1"/>
        <v>B</v>
      </c>
      <c r="C28" s="277" t="str">
        <f ca="1"/>
        <v>🏗️ Bâtiments &amp; Travaux</v>
      </c>
      <c r="D28" s="278" t="str">
        <f ca="1"/>
        <v>Direction du Patrimoine et du Développement Durable</v>
      </c>
      <c r="E28" s="279" t="str">
        <f ca="1"/>
        <v>2019PFMCETOITU</v>
      </c>
      <c r="F28" s="278" t="str">
        <f ca="1"/>
        <v>Maintenance des toitures de différents sites</v>
      </c>
      <c r="G28" s="279" t="str">
        <f ca="1"/>
        <v>2019PFMCETOITU</v>
      </c>
      <c r="H28" s="278" t="str">
        <f ca="1"/>
        <v>Maintenance des toitures de différents sites</v>
      </c>
      <c r="I28" s="280" t="str">
        <f ca="1"/>
        <v>Procédure formalisée</v>
      </c>
      <c r="J28" s="280" t="str">
        <f ca="1"/>
        <v>Contrat mixte</v>
      </c>
      <c r="K28" s="280" t="str">
        <f ca="1"/>
        <v>Contrat mixte</v>
      </c>
      <c r="L28" s="281">
        <f ca="1"/>
        <v>43655</v>
      </c>
      <c r="M28" s="281">
        <f ca="1"/>
        <v>45634</v>
      </c>
      <c r="N28" s="279" t="str">
        <f ca="1"/>
        <v>4600003162</v>
      </c>
      <c r="O28" s="282" t="str">
        <f ca="1"/>
        <v>22447.2</v>
      </c>
      <c r="P28" s="278" t="str">
        <f ca="1"/>
        <v>Services courants</v>
      </c>
      <c r="Q28" s="279" t="str">
        <f ca="1"/>
        <v>13241</v>
      </c>
      <c r="R28" s="283" t="str">
        <f ca="1"/>
        <v>COBAT</v>
      </c>
      <c r="S28" s="278" t="str">
        <f ca="1"/>
        <v>Tél : 01 60 08 84 59</v>
      </c>
      <c r="T28" s="279" t="str">
        <f ca="1"/>
        <v>FR</v>
      </c>
      <c r="U28" s="285" t="str">
        <f ca="1"/>
        <v>https://upecnumerique.sharepoint.com/:f:/r/sites/DAF-PRB/documents_contractuels/2.March%C3%A9s%20acc%C3%A8s%20LIMITE/7.Travaux%20-%20maitrise%20d'%C5%93uvre%20-coordination/2019PFMCETOITU?csf=1&amp;web=1</v>
      </c>
      <c r="V28" s="278" t="str">
        <f ca="1"/>
        <v>Tous les sites de l'UPEC sauf marché(s) réservé(s) ou limité(s) à certains services particuliers. Contacter le Pôle achats dans le doute.</v>
      </c>
      <c r="W28" s="279" t="str">
        <f ca="1"/>
        <v>BE.17</v>
      </c>
      <c r="X28" s="284" t="str">
        <f ca="1"/>
        <v>REP/MAINT DES AUTRES EQUIPEMENTS DES BATIMENTS</v>
      </c>
    </row>
    <row r="29" spans="1:24" ht="50.15" customHeight="1" x14ac:dyDescent="0.35">
      <c r="A29" s="197" t="str">
        <f ca="1"/>
        <v>Marché terminé</v>
      </c>
      <c r="B29" s="276" t="str">
        <f ca="1"/>
        <v>B</v>
      </c>
      <c r="C29" s="277" t="str">
        <f ca="1"/>
        <v>🏗️ Bâtiments &amp; Travaux</v>
      </c>
      <c r="D29" s="278" t="str">
        <f ca="1"/>
        <v>Direction du Patrimoine et du Développement Durable</v>
      </c>
      <c r="E29" s="279" t="str">
        <f ca="1"/>
        <v>2019PFMCETOITU</v>
      </c>
      <c r="F29" s="278" t="str">
        <f ca="1"/>
        <v>Maintenance des toitures de différents sites</v>
      </c>
      <c r="G29" s="279" t="str">
        <f ca="1"/>
        <v>2019PFMCETOITU</v>
      </c>
      <c r="H29" s="278" t="str">
        <f ca="1"/>
        <v>Maintenance des toitures de différents sites</v>
      </c>
      <c r="I29" s="280" t="str">
        <f ca="1"/>
        <v>Procédure formalisée</v>
      </c>
      <c r="J29" s="280" t="str">
        <f ca="1"/>
        <v>Contrat mixte</v>
      </c>
      <c r="K29" s="280" t="str">
        <f ca="1"/>
        <v>Contrat mixte</v>
      </c>
      <c r="L29" s="281">
        <f ca="1"/>
        <v>43655</v>
      </c>
      <c r="M29" s="281">
        <f ca="1"/>
        <v>45634</v>
      </c>
      <c r="N29" s="279" t="str">
        <f ca="1"/>
        <v>4600003166</v>
      </c>
      <c r="O29" s="282" t="str">
        <f ca="1"/>
        <v>50000</v>
      </c>
      <c r="P29" s="278" t="str">
        <f ca="1"/>
        <v>Services courants</v>
      </c>
      <c r="Q29" s="279" t="str">
        <f ca="1"/>
        <v>13241</v>
      </c>
      <c r="R29" s="283" t="str">
        <f ca="1"/>
        <v>COBAT</v>
      </c>
      <c r="S29" s="278" t="str">
        <f ca="1"/>
        <v>Tél : 01 60 08 84 59</v>
      </c>
      <c r="T29" s="279" t="str">
        <f ca="1"/>
        <v>FR</v>
      </c>
      <c r="U29" s="285" t="str">
        <f ca="1"/>
        <v>https://upecnumerique.sharepoint.com/:f:/r/sites/DAF-PRB/documents_contractuels/2.March%C3%A9s%20acc%C3%A8s%20LIMITE/7.Travaux%20-%20maitrise%20d'%C5%93uvre%20-coordination/2019PFMCETOITU?csf=1&amp;web=1</v>
      </c>
      <c r="V29" s="278" t="str">
        <f ca="1"/>
        <v>Tous les sites de l'UPEC sauf marché(s) réservé(s) ou limité(s) à certains services particuliers. Contacter le Pôle achats dans le doute.</v>
      </c>
      <c r="W29" s="279" t="str">
        <f ca="1"/>
        <v>BE.03 ; BE.17</v>
      </c>
      <c r="X29" s="284" t="str">
        <f ca="1"/>
        <v>ETANCHEITE, BARDAGE, COUVERTURE ET ZINGUERIE</v>
      </c>
    </row>
    <row r="30" spans="1:24" ht="50.15" customHeight="1" x14ac:dyDescent="0.35">
      <c r="A30" s="197" t="str">
        <f ca="1"/>
        <v>Marché terminé</v>
      </c>
      <c r="B30" s="276" t="str">
        <f ca="1"/>
        <v>B</v>
      </c>
      <c r="C30" s="277" t="str">
        <f ca="1"/>
        <v>🏗️ Bâtiments &amp; Travaux</v>
      </c>
      <c r="D30" s="278" t="str">
        <f ca="1"/>
        <v>Direction du Patrimoine et du Développement Durable</v>
      </c>
      <c r="E30" s="279" t="str">
        <f ca="1"/>
        <v>2019PFESPVERTS</v>
      </c>
      <c r="F30" s="278" t="str">
        <f ca="1"/>
        <v>Entretien des espaces verts</v>
      </c>
      <c r="G30" s="279" t="str">
        <f ca="1"/>
        <v>2019PFESPVERTS</v>
      </c>
      <c r="H30" s="278" t="str">
        <f ca="1"/>
        <v>Entretien des espaces verts</v>
      </c>
      <c r="I30" s="280" t="str">
        <f ca="1"/>
        <v>Procédure formalisée</v>
      </c>
      <c r="J30" s="280" t="str">
        <f ca="1"/>
        <v>Accord-cadre</v>
      </c>
      <c r="K30" s="280" t="str">
        <f ca="1"/>
        <v>à bons de commande sans minimum et avec maximum</v>
      </c>
      <c r="L30" s="281">
        <f ca="1"/>
        <v>43728</v>
      </c>
      <c r="M30" s="281">
        <f ca="1"/>
        <v>45553</v>
      </c>
      <c r="N30" s="279" t="str">
        <f ca="1"/>
        <v>4600003220</v>
      </c>
      <c r="O30" s="282" t="str">
        <f ca="1"/>
        <v>73528.9</v>
      </c>
      <c r="P30" s="278" t="str">
        <f ca="1"/>
        <v>Services courants</v>
      </c>
      <c r="Q30" s="279" t="str">
        <f ca="1"/>
        <v>13385</v>
      </c>
      <c r="R30" s="283" t="str">
        <f ca="1"/>
        <v>ID VERDE</v>
      </c>
      <c r="S30" s="278" t="str">
        <f ca="1"/>
        <v>0160269270</v>
      </c>
      <c r="T30" s="279" t="str">
        <f ca="1"/>
        <v>FR</v>
      </c>
      <c r="U30" s="285" t="str">
        <f ca="1"/>
        <v>https://upecnumerique.sharepoint.com/sites/DAF-PRB/documents_contractuels/Forms/AllItems.aspx?RootFolder=/sites%2FDAF%2DPRB%2Fdocuments%5Fcontractuels%2F2%2EMarch%C3%A9s%20acc%C3%A8s%20LIMITE%2F4%2EFonctionnement%20courant%2F2024PFESPVERTS&amp;View=%7B6F884D63%2DDCF1%2D49B2%2DBCDC%2DBDF571290E5C%7D</v>
      </c>
      <c r="V30" s="278" t="str">
        <f ca="1"/>
        <v>Tous les sites de l'UPEC sauf marché(s) réservé(s) ou limité(s) à certains services particuliers. Contacter le Pôle achats dans le doute.</v>
      </c>
      <c r="W30" s="279" t="str">
        <f ca="1"/>
        <v>BG.21</v>
      </c>
      <c r="X30" s="284" t="str">
        <f ca="1"/>
        <v>SERVICES DE CREATION ET D'ENTRETIEN DES ESPACES VERTS</v>
      </c>
    </row>
    <row r="31" spans="1:24" ht="50.15" customHeight="1" x14ac:dyDescent="0.35">
      <c r="A31" s="197" t="str">
        <f ca="1"/>
        <v>Marché terminé</v>
      </c>
      <c r="B31" s="276" t="str">
        <f ca="1"/>
        <v>B</v>
      </c>
      <c r="C31" s="277" t="str">
        <f ca="1"/>
        <v>🏗️ Bâtiments &amp; Travaux</v>
      </c>
      <c r="D31" s="278" t="str">
        <f ca="1"/>
        <v>Direction du Patrimoine et du Développement Durable</v>
      </c>
      <c r="E31" s="279" t="str">
        <f ca="1"/>
        <v>2019PFESPVERTS</v>
      </c>
      <c r="F31" s="278" t="str">
        <f ca="1"/>
        <v>Entretien des espaces verts</v>
      </c>
      <c r="G31" s="279" t="str">
        <f ca="1"/>
        <v>2019PFESPVERTS</v>
      </c>
      <c r="H31" s="278" t="str">
        <f ca="1"/>
        <v>Entretien des espaces verts</v>
      </c>
      <c r="I31" s="280" t="str">
        <f ca="1"/>
        <v>Procédure formalisée</v>
      </c>
      <c r="J31" s="280" t="str">
        <f ca="1"/>
        <v>Accord-cadre</v>
      </c>
      <c r="K31" s="280" t="str">
        <f ca="1"/>
        <v>à bons de commande sans minimum et avec maximum</v>
      </c>
      <c r="L31" s="281">
        <f ca="1"/>
        <v>43728</v>
      </c>
      <c r="M31" s="281">
        <f ca="1"/>
        <v>45553</v>
      </c>
      <c r="N31" s="279" t="str">
        <f ca="1"/>
        <v>4600003224</v>
      </c>
      <c r="O31" s="282" t="str">
        <f ca="1"/>
        <v>40000</v>
      </c>
      <c r="P31" s="278" t="str">
        <f ca="1"/>
        <v>Services courants</v>
      </c>
      <c r="Q31" s="279" t="str">
        <f ca="1"/>
        <v>13385</v>
      </c>
      <c r="R31" s="283" t="str">
        <f ca="1"/>
        <v>ID VERDE</v>
      </c>
      <c r="S31" s="278" t="str">
        <f ca="1"/>
        <v>0160269270</v>
      </c>
      <c r="T31" s="279" t="str">
        <f ca="1"/>
        <v>FR</v>
      </c>
      <c r="U31" s="285" t="str">
        <f ca="1"/>
        <v>https://upecnumerique.sharepoint.com/sites/DAF-PRB/documents_contractuels/Forms/AllItems.aspx?RootFolder=/sites%2FDAF%2DPRB%2Fdocuments%5Fcontractuels%2F2%2EMarch%C3%A9s%20acc%C3%A8s%20LIMITE%2F4%2EFonctionnement%20courant%2F2024PFESPVERTS&amp;View=%7B6F884D63%2DDCF1%2D49B2%2DBCDC%2DBDF571290E5C%7D</v>
      </c>
      <c r="V31" s="278" t="str">
        <f ca="1"/>
        <v>Tous les sites de l'UPEC sauf marché(s) réservé(s) ou limité(s) à certains services particuliers. Contacter le Pôle achats dans le doute.</v>
      </c>
      <c r="W31" s="279" t="str">
        <f ca="1"/>
        <v>BG.21</v>
      </c>
      <c r="X31" s="284" t="str">
        <f ca="1"/>
        <v>SERVICES DE CREATION ET D'ENTRETIEN DES ESPACES VERTS</v>
      </c>
    </row>
    <row r="32" spans="1:24" ht="50.15" customHeight="1" x14ac:dyDescent="0.35">
      <c r="A32" s="197" t="str">
        <f ca="1"/>
        <v>Marché terminé</v>
      </c>
      <c r="B32" s="276" t="str">
        <f ca="1"/>
        <v>B</v>
      </c>
      <c r="C32" s="277" t="str">
        <f ca="1"/>
        <v>🏗️ Bâtiments &amp; Travaux</v>
      </c>
      <c r="D32" s="278" t="str">
        <f ca="1"/>
        <v>Direction du Patrimoine et du Développement Durable</v>
      </c>
      <c r="E32" s="279" t="str">
        <f ca="1"/>
        <v>2019PFESPVERTS</v>
      </c>
      <c r="F32" s="278" t="str">
        <f ca="1"/>
        <v>Entretien des espaces verts</v>
      </c>
      <c r="G32" s="279" t="str">
        <f ca="1"/>
        <v>2019PFESPVERTS</v>
      </c>
      <c r="H32" s="278" t="str">
        <f ca="1"/>
        <v>Entretien des espaces verts</v>
      </c>
      <c r="I32" s="280" t="str">
        <f ca="1"/>
        <v>Procédure formalisée</v>
      </c>
      <c r="J32" s="280" t="str">
        <f ca="1"/>
        <v>Accord-cadre</v>
      </c>
      <c r="K32" s="280" t="str">
        <f ca="1"/>
        <v>à bons de commande sans minimum et avec maximum</v>
      </c>
      <c r="L32" s="281">
        <f ca="1"/>
        <v>43728</v>
      </c>
      <c r="M32" s="281">
        <f ca="1"/>
        <v>45553</v>
      </c>
      <c r="N32" s="279" t="str">
        <f ca="1"/>
        <v>4600003228</v>
      </c>
      <c r="O32" s="282" t="str">
        <f ca="1"/>
        <v>42571.24</v>
      </c>
      <c r="P32" s="278" t="str">
        <f ca="1"/>
        <v>Services courants</v>
      </c>
      <c r="Q32" s="279" t="str">
        <f ca="1"/>
        <v>13384</v>
      </c>
      <c r="R32" s="283" t="str">
        <f ca="1"/>
        <v>SAS BRIENNE JARDIN</v>
      </c>
      <c r="S32" s="278" t="str">
        <f ca="1"/>
        <v>Tél : 09 70 35 61 04 | 01 49 45 45 45</v>
      </c>
      <c r="T32" s="279" t="str">
        <f ca="1"/>
        <v>FR</v>
      </c>
      <c r="U32" s="285" t="str">
        <f ca="1"/>
        <v>https://upecnumerique.sharepoint.com/sites/DAF-PRB/documents_contractuels/Forms/AllItems.aspx?RootFolder=/sites%2FDAF%2DPRB%2Fdocuments%5Fcontractuels%2F2%2EMarch%C3%A9s%20acc%C3%A8s%20LIMITE%2F4%2EFonctionnement%20courant%2F2024PFESPVERTS&amp;View=%7B6F884D63%2DDCF1%2D49B2%2DBCDC%2DBDF571290E5C%7D</v>
      </c>
      <c r="V32" s="278" t="str">
        <f ca="1"/>
        <v>Tous les sites de l'UPEC sauf marché(s) réservé(s) ou limité(s) à certains services particuliers. Contacter le Pôle achats dans le doute.</v>
      </c>
      <c r="W32" s="279" t="str">
        <f ca="1"/>
        <v>BG.21</v>
      </c>
      <c r="X32" s="284" t="str">
        <f ca="1"/>
        <v>SERVICES DE CREATION ET D'ENTRETIEN DES ESPACES VERTS</v>
      </c>
    </row>
    <row r="33" spans="1:24" ht="50.15" customHeight="1" x14ac:dyDescent="0.35">
      <c r="A33" s="197" t="str">
        <f ca="1"/>
        <v>Marché terminé</v>
      </c>
      <c r="B33" s="276" t="str">
        <f ca="1"/>
        <v>B</v>
      </c>
      <c r="C33" s="277" t="str">
        <f ca="1"/>
        <v>🏗️ Bâtiments &amp; Travaux</v>
      </c>
      <c r="D33" s="278" t="str">
        <f ca="1"/>
        <v>Direction du Patrimoine et du Développement Durable</v>
      </c>
      <c r="E33" s="279" t="str">
        <f ca="1"/>
        <v>2019PFCTSPSDI1</v>
      </c>
      <c r="F33" s="278" t="str">
        <f ca="1"/>
        <v>MISSIONS CONTROLE TECHNIQUE LOT 1</v>
      </c>
      <c r="G33" s="279" t="str">
        <f ca="1"/>
        <v>2019PFCTSPSDI1</v>
      </c>
      <c r="H33" s="278" t="str">
        <f ca="1"/>
        <v>MISSIONS CONTROLE TECHNIQUE LOT 1</v>
      </c>
      <c r="I33" s="280" t="str">
        <f ca="1"/>
        <v>Procédure formalisée</v>
      </c>
      <c r="J33" s="280" t="str">
        <f ca="1"/>
        <v>Contrat à bon de commande</v>
      </c>
      <c r="K33" s="280" t="str">
        <f ca="1"/>
        <v>Contrat à bon de commande</v>
      </c>
      <c r="L33" s="281">
        <f ca="1"/>
        <v>43732</v>
      </c>
      <c r="M33" s="281">
        <f ca="1"/>
        <v>45558</v>
      </c>
      <c r="N33" s="279" t="str">
        <f ca="1"/>
        <v>4600003237</v>
      </c>
      <c r="O33" s="282" t="str">
        <f ca="1"/>
        <v>40000</v>
      </c>
      <c r="P33" s="278" t="str">
        <f ca="1"/>
        <v>Prestations intellectuelles</v>
      </c>
      <c r="Q33" s="279" t="str">
        <f ca="1"/>
        <v>13171</v>
      </c>
      <c r="R33" s="283" t="str">
        <f ca="1"/>
        <v>SOCOTEC CONTRUCTION</v>
      </c>
      <c r="S33" s="278" t="str">
        <f ca="1"/>
        <v>Tél : 01 56 30 04 81 | ssi@socotecsmartsolutions.fr</v>
      </c>
      <c r="T33" s="279" t="str">
        <f ca="1"/>
        <v>FR</v>
      </c>
      <c r="U33" s="279" t="str">
        <f ca="1"/>
        <v/>
      </c>
      <c r="V33" s="278" t="str">
        <f ca="1"/>
        <v>Tous les sites de l'UPEC sauf marché(s) réservé(s) ou limité(s) à certains services particuliers. Contacter le Pôle achats dans le doute.</v>
      </c>
      <c r="W33" s="279" t="str">
        <f ca="1"/>
        <v>BF.14</v>
      </c>
      <c r="X33" s="284" t="str">
        <f ca="1"/>
        <v>CONTROLES TECHNIQUES, MISSIONS DE SECURITE, CSPS</v>
      </c>
    </row>
    <row r="34" spans="1:24" ht="50.15" customHeight="1" x14ac:dyDescent="0.35">
      <c r="A34" s="197" t="str">
        <f ca="1"/>
        <v>Marché terminé</v>
      </c>
      <c r="B34" s="276" t="str">
        <f ca="1"/>
        <v>B</v>
      </c>
      <c r="C34" s="277" t="str">
        <f ca="1"/>
        <v>🏗️ Bâtiments &amp; Travaux</v>
      </c>
      <c r="D34" s="278" t="str">
        <f ca="1"/>
        <v>Direction du Patrimoine et du Développement Durable</v>
      </c>
      <c r="E34" s="279" t="str">
        <f ca="1"/>
        <v>2019PFCTSPSDI1</v>
      </c>
      <c r="F34" s="278" t="str">
        <f ca="1"/>
        <v>MISSIONS CONTROLE TECHNIQUE LOT 1</v>
      </c>
      <c r="G34" s="279" t="str">
        <f ca="1"/>
        <v>2019PFCTSPSDI1</v>
      </c>
      <c r="H34" s="278" t="str">
        <f ca="1"/>
        <v>MISSIONS CONTROLE TECHNIQUE LOT 1</v>
      </c>
      <c r="I34" s="280" t="str">
        <f ca="1"/>
        <v>Procédure formalisée</v>
      </c>
      <c r="J34" s="280" t="str">
        <f ca="1"/>
        <v>Contrat à bon de commande</v>
      </c>
      <c r="K34" s="280" t="str">
        <f ca="1"/>
        <v>Contrat à bon de commande</v>
      </c>
      <c r="L34" s="281">
        <f ca="1"/>
        <v>43732</v>
      </c>
      <c r="M34" s="281">
        <f ca="1"/>
        <v>45558</v>
      </c>
      <c r="N34" s="279" t="str">
        <f ca="1"/>
        <v>4600003241</v>
      </c>
      <c r="O34" s="282" t="str">
        <f ca="1"/>
        <v>40000</v>
      </c>
      <c r="P34" s="278" t="str">
        <f ca="1"/>
        <v>Prestations intellectuelles</v>
      </c>
      <c r="Q34" s="279" t="str">
        <f ca="1"/>
        <v>11846</v>
      </c>
      <c r="R34" s="283" t="str">
        <f ca="1"/>
        <v>BUREAU VERITAS CONSTRUCTION</v>
      </c>
      <c r="S34" s="278" t="str">
        <f ca="1"/>
        <v/>
      </c>
      <c r="T34" s="279" t="str">
        <f ca="1"/>
        <v>FR</v>
      </c>
      <c r="U34" s="279" t="str">
        <f ca="1"/>
        <v/>
      </c>
      <c r="V34" s="278" t="str">
        <f ca="1"/>
        <v>Tous les sites de l'UPEC sauf marché(s) réservé(s) ou limité(s) à certains services particuliers. Contacter le Pôle achats dans le doute.</v>
      </c>
      <c r="W34" s="279" t="str">
        <f ca="1"/>
        <v>BF.14 ; BC.12</v>
      </c>
      <c r="X34" s="284" t="str">
        <f ca="1"/>
        <v>CONTROLES TECHNIQUES, MISSIONS DE SECURITE, CSPS</v>
      </c>
    </row>
    <row r="35" spans="1:24" ht="50.15" customHeight="1" x14ac:dyDescent="0.35">
      <c r="A35" s="197" t="str">
        <f ca="1"/>
        <v>Marché terminé</v>
      </c>
      <c r="B35" s="276" t="str">
        <f ca="1"/>
        <v>B</v>
      </c>
      <c r="C35" s="277" t="str">
        <f ca="1"/>
        <v>🏗️ Bâtiments &amp; Travaux</v>
      </c>
      <c r="D35" s="278" t="str">
        <f ca="1"/>
        <v>Direction du Patrimoine et du Développement Durable</v>
      </c>
      <c r="E35" s="279" t="str">
        <f ca="1"/>
        <v>2019PFCTSPSDI1</v>
      </c>
      <c r="F35" s="278" t="str">
        <f ca="1"/>
        <v>MISSIONS CONTROLE TECHNIQUE LOT 1</v>
      </c>
      <c r="G35" s="279" t="str">
        <f ca="1"/>
        <v>2019PFCTSPSDI1</v>
      </c>
      <c r="H35" s="278" t="str">
        <f ca="1"/>
        <v>MISSIONS CONTROLE TECHNIQUE LOT 1</v>
      </c>
      <c r="I35" s="280" t="str">
        <f ca="1"/>
        <v>Procédure formalisée</v>
      </c>
      <c r="J35" s="280" t="str">
        <f ca="1"/>
        <v>Contrat à bon de commande</v>
      </c>
      <c r="K35" s="280" t="str">
        <f ca="1"/>
        <v>Contrat à bon de commande</v>
      </c>
      <c r="L35" s="281">
        <f ca="1"/>
        <v>43732</v>
      </c>
      <c r="M35" s="281">
        <f ca="1"/>
        <v>45558</v>
      </c>
      <c r="N35" s="279" t="str">
        <f ca="1"/>
        <v>4600003245</v>
      </c>
      <c r="O35" s="282" t="str">
        <f ca="1"/>
        <v>40000</v>
      </c>
      <c r="P35" s="278" t="str">
        <f ca="1"/>
        <v>Prestations intellectuelles</v>
      </c>
      <c r="Q35" s="279" t="str">
        <f ca="1"/>
        <v>2170</v>
      </c>
      <c r="R35" s="283" t="str">
        <f ca="1"/>
        <v>DEKRA INSPECTION</v>
      </c>
      <c r="S35" s="278" t="str">
        <f ca="1"/>
        <v/>
      </c>
      <c r="T35" s="279" t="str">
        <f ca="1"/>
        <v>FR</v>
      </c>
      <c r="U35" s="279" t="str">
        <f ca="1"/>
        <v/>
      </c>
      <c r="V35" s="278" t="str">
        <f ca="1"/>
        <v>Tous les sites de l'UPEC sauf marché(s) réservé(s) ou limité(s) à certains services particuliers. Contacter le Pôle achats dans le doute.</v>
      </c>
      <c r="W35" s="279" t="str">
        <f ca="1"/>
        <v>BF.14</v>
      </c>
      <c r="X35" s="284" t="str">
        <f ca="1"/>
        <v>CONTROLES TECHNIQUES, MISSIONS DE SECURITE, CSPS</v>
      </c>
    </row>
    <row r="36" spans="1:24" ht="50.15" customHeight="1" x14ac:dyDescent="0.35">
      <c r="A36" s="197" t="str">
        <f ca="1"/>
        <v>Marché terminé</v>
      </c>
      <c r="B36" s="276" t="str">
        <f ca="1"/>
        <v>B</v>
      </c>
      <c r="C36" s="277" t="str">
        <f ca="1"/>
        <v>🏗️ Bâtiments &amp; Travaux</v>
      </c>
      <c r="D36" s="278" t="str">
        <f ca="1"/>
        <v>Direction du Patrimoine et du Développement Durable</v>
      </c>
      <c r="E36" s="279" t="str">
        <f ca="1"/>
        <v>2019PFCTSPSDI2</v>
      </c>
      <c r="F36" s="278" t="str">
        <f ca="1"/>
        <v>COORDINATION SPS LOT 2</v>
      </c>
      <c r="G36" s="279" t="str">
        <f ca="1"/>
        <v>2019PFCTSPSDI2</v>
      </c>
      <c r="H36" s="278" t="str">
        <f ca="1"/>
        <v>COORDINATION SPS LOT 2</v>
      </c>
      <c r="I36" s="280" t="str">
        <f ca="1"/>
        <v>Procédure formalisée</v>
      </c>
      <c r="J36" s="280" t="str">
        <f ca="1"/>
        <v>Contrat à bon de commande</v>
      </c>
      <c r="K36" s="280" t="str">
        <f ca="1"/>
        <v>Contrat à bon de commande</v>
      </c>
      <c r="L36" s="281">
        <f ca="1"/>
        <v>43732</v>
      </c>
      <c r="M36" s="281">
        <f ca="1"/>
        <v>45558</v>
      </c>
      <c r="N36" s="279" t="str">
        <f ca="1"/>
        <v>4600003251</v>
      </c>
      <c r="O36" s="282" t="str">
        <f ca="1"/>
        <v>40000</v>
      </c>
      <c r="P36" s="278" t="str">
        <f ca="1"/>
        <v>Prestations intellectuelles</v>
      </c>
      <c r="Q36" s="279" t="str">
        <f ca="1"/>
        <v>6834</v>
      </c>
      <c r="R36" s="283" t="str">
        <f ca="1"/>
        <v>DEGOUY COORDINATION SPS</v>
      </c>
      <c r="S36" s="278" t="str">
        <f ca="1"/>
        <v/>
      </c>
      <c r="T36" s="279" t="str">
        <f ca="1"/>
        <v>FR</v>
      </c>
      <c r="U36" s="279" t="str">
        <f ca="1"/>
        <v/>
      </c>
      <c r="V36" s="278" t="str">
        <f ca="1"/>
        <v>Tous les sites de l'UPEC sauf marché(s) réservé(s) ou limité(s) à certains services particuliers. Contacter le Pôle achats dans le doute.</v>
      </c>
      <c r="W36" s="279" t="str">
        <f ca="1"/>
        <v>BF.14</v>
      </c>
      <c r="X36" s="284" t="str">
        <f ca="1"/>
        <v>CONTROLES TECHNIQUES, MISSIONS DE SECURITE, CSPS</v>
      </c>
    </row>
    <row r="37" spans="1:24" ht="50.15" customHeight="1" x14ac:dyDescent="0.35">
      <c r="A37" s="197" t="str">
        <f ca="1"/>
        <v>Marché terminé</v>
      </c>
      <c r="B37" s="276" t="str">
        <f ca="1"/>
        <v>B</v>
      </c>
      <c r="C37" s="277" t="str">
        <f ca="1"/>
        <v>🏗️ Bâtiments &amp; Travaux</v>
      </c>
      <c r="D37" s="278" t="str">
        <f ca="1"/>
        <v>Direction du Patrimoine et du Développement Durable</v>
      </c>
      <c r="E37" s="279" t="str">
        <f ca="1"/>
        <v>2019PFCTSPSDI2</v>
      </c>
      <c r="F37" s="278" t="str">
        <f ca="1"/>
        <v>COORDINATION SPS LOT 2</v>
      </c>
      <c r="G37" s="279" t="str">
        <f ca="1"/>
        <v>2019PFCTSPSDI2</v>
      </c>
      <c r="H37" s="278" t="str">
        <f ca="1"/>
        <v>COORDINATION SPS LOT 2</v>
      </c>
      <c r="I37" s="280" t="str">
        <f ca="1"/>
        <v>Procédure formalisée</v>
      </c>
      <c r="J37" s="280" t="str">
        <f ca="1"/>
        <v>Contrat à bon de commande</v>
      </c>
      <c r="K37" s="280" t="str">
        <f ca="1"/>
        <v>Contrat à bon de commande</v>
      </c>
      <c r="L37" s="281">
        <f ca="1"/>
        <v>43732</v>
      </c>
      <c r="M37" s="281">
        <f ca="1"/>
        <v>45558</v>
      </c>
      <c r="N37" s="279" t="str">
        <f ca="1"/>
        <v>4600003255</v>
      </c>
      <c r="O37" s="282" t="str">
        <f ca="1"/>
        <v>40000</v>
      </c>
      <c r="P37" s="278" t="str">
        <f ca="1"/>
        <v>Prestations intellectuelles</v>
      </c>
      <c r="Q37" s="279" t="str">
        <f ca="1"/>
        <v>2170</v>
      </c>
      <c r="R37" s="283" t="str">
        <f ca="1"/>
        <v>DEKRA INSPECTION</v>
      </c>
      <c r="S37" s="278" t="str">
        <f ca="1"/>
        <v/>
      </c>
      <c r="T37" s="279" t="str">
        <f ca="1"/>
        <v>FR</v>
      </c>
      <c r="U37" s="279" t="str">
        <f ca="1"/>
        <v/>
      </c>
      <c r="V37" s="278" t="str">
        <f ca="1"/>
        <v>Tous les sites de l'UPEC sauf marché(s) réservé(s) ou limité(s) à certains services particuliers. Contacter le Pôle achats dans le doute.</v>
      </c>
      <c r="W37" s="279" t="str">
        <f ca="1"/>
        <v>BF.14</v>
      </c>
      <c r="X37" s="284" t="str">
        <f ca="1"/>
        <v>CONTROLES TECHNIQUES, MISSIONS DE SECURITE, CSPS</v>
      </c>
    </row>
    <row r="38" spans="1:24" ht="50.15" customHeight="1" x14ac:dyDescent="0.35">
      <c r="A38" s="197" t="str">
        <f ca="1"/>
        <v>Marché terminé</v>
      </c>
      <c r="B38" s="276" t="str">
        <f ca="1"/>
        <v>B</v>
      </c>
      <c r="C38" s="277" t="str">
        <f ca="1"/>
        <v>🏗️ Bâtiments &amp; Travaux</v>
      </c>
      <c r="D38" s="278" t="str">
        <f ca="1"/>
        <v>Direction du Patrimoine et du Développement Durable</v>
      </c>
      <c r="E38" s="279" t="str">
        <f ca="1"/>
        <v>2019PFCTSPSDI2</v>
      </c>
      <c r="F38" s="278" t="str">
        <f ca="1"/>
        <v>COORDINATION SPS LOT 2</v>
      </c>
      <c r="G38" s="279" t="str">
        <f ca="1"/>
        <v>2019PFCTSPSDI2</v>
      </c>
      <c r="H38" s="278" t="str">
        <f ca="1"/>
        <v>COORDINATION SPS LOT 2</v>
      </c>
      <c r="I38" s="280" t="str">
        <f ca="1"/>
        <v>Procédure formalisée</v>
      </c>
      <c r="J38" s="280" t="str">
        <f ca="1"/>
        <v>Contrat à bon de commande</v>
      </c>
      <c r="K38" s="280" t="str">
        <f ca="1"/>
        <v>Contrat à bon de commande</v>
      </c>
      <c r="L38" s="281">
        <f ca="1"/>
        <v>43732</v>
      </c>
      <c r="M38" s="281">
        <f ca="1"/>
        <v>45558</v>
      </c>
      <c r="N38" s="279" t="str">
        <f ca="1"/>
        <v>4600003259</v>
      </c>
      <c r="O38" s="282" t="str">
        <f ca="1"/>
        <v>40000</v>
      </c>
      <c r="P38" s="278" t="str">
        <f ca="1"/>
        <v>Prestations intellectuelles</v>
      </c>
      <c r="Q38" s="279" t="str">
        <f ca="1"/>
        <v>13408</v>
      </c>
      <c r="R38" s="283" t="str">
        <f ca="1"/>
        <v>ETUDES ET SYNERGIES</v>
      </c>
      <c r="S38" s="278" t="str">
        <f ca="1"/>
        <v>Tél : 0516570730</v>
      </c>
      <c r="T38" s="279" t="str">
        <f ca="1"/>
        <v>FR</v>
      </c>
      <c r="U38" s="279" t="str">
        <f ca="1"/>
        <v/>
      </c>
      <c r="V38" s="278" t="str">
        <f ca="1"/>
        <v>Tous les sites de l'UPEC sauf marché(s) réservé(s) ou limité(s) à certains services particuliers. Contacter le Pôle achats dans le doute.</v>
      </c>
      <c r="W38" s="279" t="str">
        <f ca="1"/>
        <v>BF.14</v>
      </c>
      <c r="X38" s="284" t="str">
        <f ca="1"/>
        <v>CONTROLES TECHNIQUES, MISSIONS DE SECURITE, CSPS</v>
      </c>
    </row>
    <row r="39" spans="1:24" ht="50.15" customHeight="1" x14ac:dyDescent="0.35">
      <c r="A39" s="197" t="str">
        <f ca="1"/>
        <v>Marché terminé</v>
      </c>
      <c r="B39" s="276" t="str">
        <f ca="1"/>
        <v>B</v>
      </c>
      <c r="C39" s="277" t="str">
        <f ca="1"/>
        <v>🏗️ Bâtiments &amp; Travaux</v>
      </c>
      <c r="D39" s="278" t="str">
        <f ca="1"/>
        <v>Direction du Patrimoine et du Développement Durable</v>
      </c>
      <c r="E39" s="279" t="str">
        <f ca="1"/>
        <v>2019PFCOORDSSI</v>
      </c>
      <c r="F39" s="278" t="str">
        <f ca="1"/>
        <v>Misions de coordination SSI</v>
      </c>
      <c r="G39" s="279" t="str">
        <f ca="1"/>
        <v>2019PFCOORDSSI</v>
      </c>
      <c r="H39" s="278" t="str">
        <f ca="1"/>
        <v>Misions de coordination SSI</v>
      </c>
      <c r="I39" s="280" t="str">
        <f ca="1"/>
        <v>Procédure formalisée</v>
      </c>
      <c r="J39" s="280" t="str">
        <f ca="1"/>
        <v>Accord-cadre</v>
      </c>
      <c r="K39" s="280" t="str">
        <f ca="1"/>
        <v>à bons de commande sans minimum et avec maximum</v>
      </c>
      <c r="L39" s="281">
        <f ca="1"/>
        <v>43740</v>
      </c>
      <c r="M39" s="281">
        <f ca="1"/>
        <v>44470</v>
      </c>
      <c r="N39" s="279" t="str">
        <f ca="1"/>
        <v>4600003261</v>
      </c>
      <c r="O39" s="282" t="str">
        <f ca="1"/>
        <v>50000</v>
      </c>
      <c r="P39" s="278" t="str">
        <f ca="1"/>
        <v>Prestations intellectuelles</v>
      </c>
      <c r="Q39" s="279" t="str">
        <f ca="1"/>
        <v>13391</v>
      </c>
      <c r="R39" s="283" t="str">
        <f ca="1"/>
        <v>EFFICIO</v>
      </c>
      <c r="S39" s="278" t="str">
        <f ca="1"/>
        <v>Tél : 01.39.50.77.98 | info@be-efficio.fr</v>
      </c>
      <c r="T39" s="279" t="str">
        <f ca="1"/>
        <v>FR</v>
      </c>
      <c r="U39" s="279" t="str">
        <f ca="1"/>
        <v>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v>
      </c>
      <c r="V39" s="278" t="str">
        <f ca="1"/>
        <v>Tous les sites de l'UPEC sauf marché(s) réservé(s) ou limité(s) à certains services particuliers. Contacter le Pôle achats dans le doute.</v>
      </c>
      <c r="W39" s="279" t="str">
        <f ca="1"/>
        <v>BF.14</v>
      </c>
      <c r="X39" s="284" t="str">
        <f ca="1"/>
        <v>CONTROLES TECHNIQUES, MISSIONS DE SECURITE, CSPS</v>
      </c>
    </row>
    <row r="40" spans="1:24" ht="50.15" customHeight="1" x14ac:dyDescent="0.35">
      <c r="A40" s="197" t="str">
        <f ca="1"/>
        <v>Marché terminé</v>
      </c>
      <c r="B40" s="276" t="str">
        <f ca="1"/>
        <v>B</v>
      </c>
      <c r="C40" s="277" t="str">
        <f ca="1"/>
        <v>🏗️ Bâtiments &amp; Travaux</v>
      </c>
      <c r="D40" s="278" t="str">
        <f ca="1"/>
        <v>Direction du Patrimoine et du Développement Durable</v>
      </c>
      <c r="E40" s="279" t="str">
        <f ca="1"/>
        <v>2019PFCOORDSSI</v>
      </c>
      <c r="F40" s="278" t="str">
        <f ca="1"/>
        <v>Misions de coordination SSI</v>
      </c>
      <c r="G40" s="279" t="str">
        <f ca="1"/>
        <v>2019PFCOORDSSI</v>
      </c>
      <c r="H40" s="278" t="str">
        <f ca="1"/>
        <v>Misions de coordination SSI</v>
      </c>
      <c r="I40" s="280" t="str">
        <f ca="1"/>
        <v>Procédure formalisée</v>
      </c>
      <c r="J40" s="280" t="str">
        <f ca="1"/>
        <v>Accord-cadre</v>
      </c>
      <c r="K40" s="280" t="str">
        <f ca="1"/>
        <v>à bons de commande sans minimum et avec maximum</v>
      </c>
      <c r="L40" s="281">
        <f ca="1"/>
        <v>43740</v>
      </c>
      <c r="M40" s="281">
        <f ca="1"/>
        <v>45200</v>
      </c>
      <c r="N40" s="279" t="str">
        <f ca="1"/>
        <v>4600003263</v>
      </c>
      <c r="O40" s="282" t="str">
        <f ca="1"/>
        <v>50000</v>
      </c>
      <c r="P40" s="278" t="str">
        <f ca="1"/>
        <v>Prestations intellectuelles</v>
      </c>
      <c r="Q40" s="279" t="str">
        <f ca="1"/>
        <v>13391</v>
      </c>
      <c r="R40" s="283" t="str">
        <f ca="1"/>
        <v>EFFICIO</v>
      </c>
      <c r="S40" s="278" t="str">
        <f ca="1"/>
        <v>Tél : 01.39.50.77.98 | info@be-efficio.fr</v>
      </c>
      <c r="T40" s="279" t="str">
        <f ca="1"/>
        <v>FR</v>
      </c>
      <c r="U40" s="279" t="str">
        <f ca="1"/>
        <v>https://upecnumerique.sharepoint.com/sites/DAF-PRB/documents_contractuels/Forms/AllItems.aspx?RootFolder=/sites%2FDAF%2DPRB%2Fdocuments%5Fcontractuels%2F2%2EMarch%C3%A9s%20acc%C3%A8s%20LIMITE%2F7%2ETravaux%20%2D%20maitrise%20d%27%C5%93uvre%20%2Dcoordination%2F2023PACOORDSSI&amp;View=%7B6F884D63%2DDCF1%2D49B2%2DBCDC%2DBDF571290E5C%7D</v>
      </c>
      <c r="V40" s="278" t="str">
        <f ca="1"/>
        <v>Tous les sites de l'UPEC sauf marché(s) réservé(s) ou limité(s) à certains services particuliers. Contacter le Pôle achats dans le doute.</v>
      </c>
      <c r="W40" s="279" t="str">
        <f ca="1"/>
        <v>BF.14</v>
      </c>
      <c r="X40" s="284" t="str">
        <f ca="1"/>
        <v>CONTROLES TECHNIQUES, MISSIONS DE SECURITE, CSPS</v>
      </c>
    </row>
    <row r="41" spans="1:24" ht="50.15" customHeight="1" x14ac:dyDescent="0.35">
      <c r="A41" s="197" t="str">
        <f ca="1"/>
        <v>Marché terminé</v>
      </c>
      <c r="B41" s="276" t="str">
        <f ca="1"/>
        <v>B</v>
      </c>
      <c r="C41" s="277" t="str">
        <f ca="1"/>
        <v>🏗️ Bâtiments &amp; Travaux</v>
      </c>
      <c r="D41" s="278" t="str">
        <f ca="1"/>
        <v>Direction du Patrimoine et du Développement Durable</v>
      </c>
      <c r="E41" s="279" t="str">
        <f ca="1"/>
        <v>2019PFCTSPSDI3</v>
      </c>
      <c r="F41" s="278" t="str">
        <f ca="1"/>
        <v>DIAGNOSTICS TECHNIQUES</v>
      </c>
      <c r="G41" s="279" t="str">
        <f ca="1"/>
        <v>2019PFCTSPSDI3</v>
      </c>
      <c r="H41" s="278" t="str">
        <f ca="1"/>
        <v>DIAGNOSTICS TECHNIQUES</v>
      </c>
      <c r="I41" s="280" t="str">
        <f ca="1"/>
        <v>Procédure formalisée</v>
      </c>
      <c r="J41" s="280" t="str">
        <f ca="1"/>
        <v>Contrat à bon de commande</v>
      </c>
      <c r="K41" s="280" t="str">
        <f ca="1"/>
        <v>Contrat à bon de commande</v>
      </c>
      <c r="L41" s="281">
        <f ca="1"/>
        <v>43741</v>
      </c>
      <c r="M41" s="281">
        <f ca="1"/>
        <v>45374</v>
      </c>
      <c r="N41" s="279" t="str">
        <f ca="1"/>
        <v>4600003268</v>
      </c>
      <c r="O41" s="282" t="str">
        <f ca="1"/>
        <v>40000</v>
      </c>
      <c r="P41" s="278" t="str">
        <f ca="1"/>
        <v>Prestations intellectuelles</v>
      </c>
      <c r="Q41" s="279" t="str">
        <f ca="1"/>
        <v>13436</v>
      </c>
      <c r="R41" s="283" t="str">
        <f ca="1"/>
        <v>DIAGMANIA</v>
      </c>
      <c r="S41" s="278" t="str">
        <f ca="1"/>
        <v/>
      </c>
      <c r="T41" s="279" t="str">
        <f ca="1"/>
        <v>FR</v>
      </c>
      <c r="U41" s="279" t="str">
        <f ca="1"/>
        <v/>
      </c>
      <c r="V41" s="278" t="str">
        <f ca="1"/>
        <v>Tous les sites de l'UPEC sauf marché(s) réservé(s) ou limité(s) à certains services particuliers. Contacter le Pôle achats dans le doute.</v>
      </c>
      <c r="W41" s="279" t="str">
        <f ca="1"/>
        <v>BC.12 ; BF.15</v>
      </c>
      <c r="X41" s="284" t="str">
        <f ca="1"/>
        <v>CONTROLES REGLEMENTAIRES DES EQUIPEMENTS DES BATIMENTS</v>
      </c>
    </row>
    <row r="42" spans="1:24" ht="50.15" customHeight="1" x14ac:dyDescent="0.35">
      <c r="A42" s="197" t="str">
        <f ca="1"/>
        <v>Marché terminé</v>
      </c>
      <c r="B42" s="276" t="str">
        <f ca="1"/>
        <v>B</v>
      </c>
      <c r="C42" s="277" t="str">
        <f ca="1"/>
        <v>🏗️ Bâtiments &amp; Travaux</v>
      </c>
      <c r="D42" s="278" t="str">
        <f ca="1"/>
        <v>Direction du Patrimoine et du Développement Durable</v>
      </c>
      <c r="E42" s="279" t="str">
        <f ca="1"/>
        <v>2019PFCTSPSDI3</v>
      </c>
      <c r="F42" s="278" t="str">
        <f ca="1"/>
        <v>DIAGNOSTICS TECHNIQUES</v>
      </c>
      <c r="G42" s="279" t="str">
        <f ca="1"/>
        <v>2019PFCTSPSDI3</v>
      </c>
      <c r="H42" s="278" t="str">
        <f ca="1"/>
        <v>DIAGNOSTICS TECHNIQUES</v>
      </c>
      <c r="I42" s="280" t="str">
        <f ca="1"/>
        <v>Procédure formalisée</v>
      </c>
      <c r="J42" s="280" t="str">
        <f ca="1"/>
        <v>Contrat à bon de commande</v>
      </c>
      <c r="K42" s="280" t="str">
        <f ca="1"/>
        <v>Contrat à bon de commande</v>
      </c>
      <c r="L42" s="281">
        <f ca="1"/>
        <v>43741</v>
      </c>
      <c r="M42" s="281">
        <f ca="1"/>
        <v>45374</v>
      </c>
      <c r="N42" s="279" t="str">
        <f ca="1"/>
        <v>4600003272</v>
      </c>
      <c r="O42" s="282" t="str">
        <f ca="1"/>
        <v>40000</v>
      </c>
      <c r="P42" s="278" t="str">
        <f ca="1"/>
        <v>Prestations intellectuelles</v>
      </c>
      <c r="Q42" s="279" t="str">
        <f ca="1"/>
        <v>13472</v>
      </c>
      <c r="R42" s="283" t="str">
        <f ca="1"/>
        <v>ARC SOCOBAT EXPERTISES</v>
      </c>
      <c r="S42" s="278" t="str">
        <f ca="1"/>
        <v>Tél : 01 60 08 84 59</v>
      </c>
      <c r="T42" s="279" t="str">
        <f ca="1"/>
        <v>FR</v>
      </c>
      <c r="U42" s="279" t="str">
        <f ca="1"/>
        <v/>
      </c>
      <c r="V42" s="278" t="str">
        <f ca="1"/>
        <v>Tous les sites de l'UPEC sauf marché(s) réservé(s) ou limité(s) à certains services particuliers. Contacter le Pôle achats dans le doute.</v>
      </c>
      <c r="W42" s="279" t="str">
        <f ca="1"/>
        <v>BF.15</v>
      </c>
      <c r="X42" s="284" t="str">
        <f ca="1"/>
        <v>DIAGNOSTICS ORDONNANCEMENT-PILOTAGE-COORDINATION (OPC), SSI</v>
      </c>
    </row>
    <row r="43" spans="1:24" ht="50.15" customHeight="1" x14ac:dyDescent="0.35">
      <c r="A43" s="197" t="str">
        <f ca="1"/>
        <v>Marché terminé</v>
      </c>
      <c r="B43" s="276" t="str">
        <f ca="1"/>
        <v>B</v>
      </c>
      <c r="C43" s="277" t="str">
        <f ca="1"/>
        <v>🏗️ Bâtiments &amp; Travaux</v>
      </c>
      <c r="D43" s="278" t="str">
        <f ca="1"/>
        <v>Direction du Patrimoine et du Développement Durable</v>
      </c>
      <c r="E43" s="279" t="str">
        <f ca="1"/>
        <v>2019PFCTSPSDI3</v>
      </c>
      <c r="F43" s="278" t="str">
        <f ca="1"/>
        <v>DIAGNOSTICS TECHNIQUES</v>
      </c>
      <c r="G43" s="279" t="str">
        <f ca="1"/>
        <v>2019PFCTSPSDI3</v>
      </c>
      <c r="H43" s="278" t="str">
        <f ca="1"/>
        <v>DIAGNOSTICS TECHNIQUES</v>
      </c>
      <c r="I43" s="280" t="str">
        <f ca="1"/>
        <v>Procédure formalisée</v>
      </c>
      <c r="J43" s="280" t="str">
        <f ca="1"/>
        <v>Contrat à bon de commande</v>
      </c>
      <c r="K43" s="280" t="str">
        <f ca="1"/>
        <v>Contrat à bon de commande</v>
      </c>
      <c r="L43" s="281">
        <f ca="1"/>
        <v>43741</v>
      </c>
      <c r="M43" s="281">
        <f ca="1"/>
        <v>45374</v>
      </c>
      <c r="N43" s="279" t="str">
        <f ca="1"/>
        <v>4600003276</v>
      </c>
      <c r="O43" s="282" t="str">
        <f ca="1"/>
        <v>56000</v>
      </c>
      <c r="P43" s="278" t="str">
        <f ca="1"/>
        <v>Prestations intellectuelles</v>
      </c>
      <c r="Q43" s="279" t="str">
        <f ca="1"/>
        <v>13431</v>
      </c>
      <c r="R43" s="283" t="str">
        <f ca="1"/>
        <v>SAS SOCOTEC DIAGNOSTIC</v>
      </c>
      <c r="S43" s="278" t="str">
        <f ca="1"/>
        <v>Tél : 01 56 30 04 81 | ssi@socotecsmartsolutions.fr</v>
      </c>
      <c r="T43" s="279" t="str">
        <f ca="1"/>
        <v>FR</v>
      </c>
      <c r="U43" s="279" t="str">
        <f ca="1"/>
        <v/>
      </c>
      <c r="V43" s="278" t="str">
        <f ca="1"/>
        <v>Tous les sites de l'UPEC sauf marché(s) réservé(s) ou limité(s) à certains services particuliers. Contacter le Pôle achats dans le doute.</v>
      </c>
      <c r="W43" s="279" t="str">
        <f ca="1"/>
        <v>BF.15</v>
      </c>
      <c r="X43" s="284" t="str">
        <f ca="1"/>
        <v>DIAGNOSTICS ORDONNANCEMENT-PILOTAGE-COORDINATION (OPC), SSI</v>
      </c>
    </row>
    <row r="44" spans="1:24" ht="50.15" customHeight="1" x14ac:dyDescent="0.35">
      <c r="A44" s="197" t="str">
        <f ca="1"/>
        <v>Marché terminé</v>
      </c>
      <c r="B44" s="276" t="str">
        <f ca="1"/>
        <v>B</v>
      </c>
      <c r="C44" s="277" t="str">
        <f ca="1"/>
        <v>🏗️ Bâtiments &amp; Travaux</v>
      </c>
      <c r="D44" s="278" t="str">
        <f ca="1"/>
        <v>Direction du Patrimoine et du Développement Durable</v>
      </c>
      <c r="E44" s="279" t="str">
        <f ca="1"/>
        <v>2020MSELECTDAE</v>
      </c>
      <c r="F44" s="278" t="str">
        <f ca="1"/>
        <v>Electricité approvisionnement gros électricité C1 ou C2</v>
      </c>
      <c r="G44" s="279" t="str">
        <f ca="1"/>
        <v>2020MSELECTDAE</v>
      </c>
      <c r="H44" s="278" t="str">
        <f ca="1"/>
        <v>Electricité approvisionnement gros électricité C1 ou C2</v>
      </c>
      <c r="I44" s="280" t="str">
        <f ca="1"/>
        <v>Marché subséquent</v>
      </c>
      <c r="J44" s="280" t="str">
        <f ca="1"/>
        <v>Marché subséquent</v>
      </c>
      <c r="K44" s="280" t="str">
        <f ca="1"/>
        <v>Marché subséquent</v>
      </c>
      <c r="L44" s="281">
        <f ca="1"/>
        <v>43831</v>
      </c>
      <c r="M44" s="281">
        <f ca="1"/>
        <v>44561</v>
      </c>
      <c r="N44" s="279" t="str">
        <f ca="1"/>
        <v>4600003306</v>
      </c>
      <c r="O44" s="282" t="str">
        <f ca="1"/>
        <v>0</v>
      </c>
      <c r="P44" s="278" t="str">
        <f ca="1"/>
        <v>Travaux</v>
      </c>
      <c r="Q44" s="279" t="str">
        <f ca="1"/>
        <v>13551</v>
      </c>
      <c r="R44" s="283" t="str">
        <f ca="1"/>
        <v>EKWATEUR</v>
      </c>
      <c r="S44" s="278" t="str">
        <f ca="1"/>
        <v/>
      </c>
      <c r="T44" s="279" t="str">
        <f ca="1"/>
        <v>FR</v>
      </c>
      <c r="U44" s="285" t="str">
        <f ca="1"/>
        <v>https://upecnumerique.sharepoint.com/sites/DAF-PRB/documents_contractuels/Forms/AllItems.aspx?RootFolder=/sites%2FDAF%2DPRB%2Fdocuments%5Fcontractuels%2F2%2EMarch%C3%A9s%20acc%C3%A8s%20LIMITE%2F1%2EAchats%20mutualis%C3%A9s%2FElectricit%C3%A9%202020%2D2023&amp;View=%7B6F884D63%2DDCF1%2D49B2%2DBCDC%2DBDF571290E5C%7D</v>
      </c>
      <c r="V44" s="278" t="str">
        <f ca="1"/>
        <v>Tous les sites de l'UPEC sauf marché(s) réservé(s) ou limité(s) à certains services particuliers. Contacter le Pôle achats dans le doute.</v>
      </c>
      <c r="W44" s="279" t="str">
        <f ca="1"/>
        <v>BA.01</v>
      </c>
      <c r="X44" s="284" t="str">
        <f ca="1"/>
        <v>ELECTRICITE DISTRIBUEE</v>
      </c>
    </row>
    <row r="45" spans="1:24" ht="50.15" customHeight="1" x14ac:dyDescent="0.35">
      <c r="A45" s="197" t="str">
        <f ca="1"/>
        <v>Marché terminé</v>
      </c>
      <c r="B45" s="276" t="str">
        <f ca="1"/>
        <v>B</v>
      </c>
      <c r="C45" s="277" t="str">
        <f ca="1"/>
        <v>🏗️ Bâtiments &amp; Travaux</v>
      </c>
      <c r="D45" s="278" t="str">
        <f ca="1"/>
        <v>Direction du Patrimoine et du Développement Durable</v>
      </c>
      <c r="E45" s="279" t="str">
        <f ca="1"/>
        <v>2019PFVERIFPER</v>
      </c>
      <c r="F45" s="278" t="str">
        <f ca="1"/>
        <v>Vérifications installations électriques et d’éclairage</v>
      </c>
      <c r="G45" s="279" t="str">
        <f ca="1"/>
        <v>2019PFVERIFPER</v>
      </c>
      <c r="H45" s="278" t="str">
        <f ca="1"/>
        <v>Vérifications installations électriques et d’éclairage</v>
      </c>
      <c r="I45" s="280" t="str">
        <f ca="1"/>
        <v>Procédure formalisée</v>
      </c>
      <c r="J45" s="280" t="str">
        <f ca="1"/>
        <v>Accord-cadre</v>
      </c>
      <c r="K45" s="280" t="str">
        <f ca="1"/>
        <v>à bons de commande sans minimum et avec maximum</v>
      </c>
      <c r="L45" s="281">
        <f ca="1"/>
        <v>43865</v>
      </c>
      <c r="M45" s="281">
        <f ca="1"/>
        <v>45325</v>
      </c>
      <c r="N45" s="279" t="str">
        <f ca="1"/>
        <v>4600003376</v>
      </c>
      <c r="O45" s="282" t="str">
        <f ca="1"/>
        <v>30000</v>
      </c>
      <c r="P45" s="278" t="str">
        <f ca="1"/>
        <v>Prestations intellectuelles</v>
      </c>
      <c r="Q45" s="279" t="str">
        <f ca="1"/>
        <v>8813</v>
      </c>
      <c r="R45" s="283" t="str">
        <f ca="1"/>
        <v>QUALICONSULT EXPLOITATION</v>
      </c>
      <c r="S45" s="278" t="str">
        <f ca="1"/>
        <v/>
      </c>
      <c r="T45" s="279" t="str">
        <f ca="1"/>
        <v>FR</v>
      </c>
      <c r="U45" s="279" t="str">
        <f ca="1"/>
        <v/>
      </c>
      <c r="V45" s="278" t="str">
        <f ca="1"/>
        <v>Tous les sites de l'UPEC sauf marché(s) réservé(s) ou limité(s) à certains services particuliers. Contacter le Pôle achats dans le doute.</v>
      </c>
      <c r="W45" s="279" t="str">
        <f ca="1"/>
        <v>BC.12</v>
      </c>
      <c r="X45" s="284" t="str">
        <f ca="1"/>
        <v>CONTROLES REGLEMENTAIRES DES EQUIPEMENTS DES BATIMENTS</v>
      </c>
    </row>
    <row r="46" spans="1:24" ht="50.15" customHeight="1" x14ac:dyDescent="0.35">
      <c r="A46" s="197" t="str">
        <f ca="1"/>
        <v>Marché terminé</v>
      </c>
      <c r="B46" s="276" t="str">
        <f ca="1"/>
        <v>B</v>
      </c>
      <c r="C46" s="277" t="str">
        <f ca="1"/>
        <v>🏗️ Bâtiments &amp; Travaux</v>
      </c>
      <c r="D46" s="278" t="str">
        <f ca="1"/>
        <v>Direction du Patrimoine et du Développement Durable</v>
      </c>
      <c r="E46" s="279" t="str">
        <f ca="1"/>
        <v>2019PFVERIFPER</v>
      </c>
      <c r="F46" s="278" t="str">
        <f ca="1"/>
        <v>Vérifications installations électriques et d’éclairage</v>
      </c>
      <c r="G46" s="279" t="str">
        <f ca="1"/>
        <v>2019PFVERIFPER</v>
      </c>
      <c r="H46" s="278" t="str">
        <f ca="1"/>
        <v>Vérifications installations électriques et d’éclairage</v>
      </c>
      <c r="I46" s="280" t="str">
        <f ca="1"/>
        <v>Procédure formalisée</v>
      </c>
      <c r="J46" s="280" t="str">
        <f ca="1"/>
        <v>Accord-cadre</v>
      </c>
      <c r="K46" s="280" t="str">
        <f ca="1"/>
        <v>à bons de commande sans minimum et avec maximum</v>
      </c>
      <c r="L46" s="281">
        <f ca="1"/>
        <v>43865</v>
      </c>
      <c r="M46" s="281">
        <f ca="1"/>
        <v>45325</v>
      </c>
      <c r="N46" s="279" t="str">
        <f ca="1"/>
        <v>4600003384</v>
      </c>
      <c r="O46" s="282" t="str">
        <f ca="1"/>
        <v>50000</v>
      </c>
      <c r="P46" s="278" t="str">
        <f ca="1"/>
        <v>Prestations intellectuelles</v>
      </c>
      <c r="Q46" s="279" t="str">
        <f ca="1"/>
        <v>1633</v>
      </c>
      <c r="R46" s="283" t="str">
        <f ca="1"/>
        <v>APAVE PARISIENNE SAS</v>
      </c>
      <c r="S46" s="278" t="str">
        <f ca="1"/>
        <v>Tél : 01 49 22 66 00</v>
      </c>
      <c r="T46" s="279" t="str">
        <f ca="1"/>
        <v>FR</v>
      </c>
      <c r="U46" s="279" t="str">
        <f ca="1"/>
        <v/>
      </c>
      <c r="V46" s="278" t="str">
        <f ca="1"/>
        <v>Tous les sites de l'UPEC sauf marché(s) réservé(s) ou limité(s) à certains services particuliers. Contacter le Pôle achats dans le doute.</v>
      </c>
      <c r="W46" s="279" t="str">
        <f ca="1"/>
        <v>BC.12</v>
      </c>
      <c r="X46" s="284" t="str">
        <f ca="1"/>
        <v>CONTROLES REGLEMENTAIRES DES EQUIPEMENTS DES BATIMENTS</v>
      </c>
    </row>
    <row r="47" spans="1:24" ht="50.15" customHeight="1" x14ac:dyDescent="0.35">
      <c r="A47" s="197" t="str">
        <f ca="1"/>
        <v>Marché terminé</v>
      </c>
      <c r="B47" s="276" t="str">
        <f ca="1"/>
        <v>B</v>
      </c>
      <c r="C47" s="277" t="str">
        <f ca="1"/>
        <v>🏗️ Bâtiments &amp; Travaux</v>
      </c>
      <c r="D47" s="278" t="str">
        <f ca="1"/>
        <v>Direction du Patrimoine et du Développement Durable</v>
      </c>
      <c r="E47" s="279" t="str">
        <f ca="1"/>
        <v>2019PFVERIFPER</v>
      </c>
      <c r="F47" s="278" t="str">
        <f ca="1"/>
        <v>Vérifications installations électriques et d’éclairage</v>
      </c>
      <c r="G47" s="279" t="str">
        <f ca="1"/>
        <v>2019PFVERIFPER</v>
      </c>
      <c r="H47" s="278" t="str">
        <f ca="1"/>
        <v>Vérifications installations électriques et d’éclairage</v>
      </c>
      <c r="I47" s="280" t="str">
        <f ca="1"/>
        <v>Procédure formalisée</v>
      </c>
      <c r="J47" s="280" t="str">
        <f ca="1"/>
        <v>Accord-cadre</v>
      </c>
      <c r="K47" s="280" t="str">
        <f ca="1"/>
        <v>à bons de commande sans minimum et avec maximum</v>
      </c>
      <c r="L47" s="281">
        <f ca="1"/>
        <v>43865</v>
      </c>
      <c r="M47" s="281">
        <f ca="1"/>
        <v>45325</v>
      </c>
      <c r="N47" s="279" t="str">
        <f ca="1"/>
        <v>4600003388</v>
      </c>
      <c r="O47" s="282" t="str">
        <f ca="1"/>
        <v>30000</v>
      </c>
      <c r="P47" s="278" t="str">
        <f ca="1"/>
        <v>Prestations intellectuelles</v>
      </c>
      <c r="Q47" s="279" t="str">
        <f ca="1"/>
        <v>13849</v>
      </c>
      <c r="R47" s="283" t="str">
        <f ca="1"/>
        <v>BUREAU VERITAS ROMAINVILLE</v>
      </c>
      <c r="S47" s="278" t="str">
        <f ca="1"/>
        <v/>
      </c>
      <c r="T47" s="279" t="str">
        <f ca="1"/>
        <v>FR</v>
      </c>
      <c r="U47" s="279" t="str">
        <f ca="1"/>
        <v/>
      </c>
      <c r="V47" s="278" t="str">
        <f ca="1"/>
        <v>Tous les sites de l'UPEC sauf marché(s) réservé(s) ou limité(s) à certains services particuliers. Contacter le Pôle achats dans le doute.</v>
      </c>
      <c r="W47" s="279" t="str">
        <f ca="1"/>
        <v>BC.12</v>
      </c>
      <c r="X47" s="284" t="str">
        <f ca="1"/>
        <v>CONTROLES REGLEMENTAIRES DES EQUIPEMENTS DES BATIMENTS</v>
      </c>
    </row>
    <row r="48" spans="1:24" ht="50.15" customHeight="1" x14ac:dyDescent="0.35">
      <c r="A48" s="197" t="str">
        <f ca="1"/>
        <v>Marché terminé</v>
      </c>
      <c r="B48" s="276" t="str">
        <f ca="1"/>
        <v>B</v>
      </c>
      <c r="C48" s="277" t="str">
        <f ca="1"/>
        <v>🏗️ Bâtiments &amp; Travaux</v>
      </c>
      <c r="D48" s="278" t="str">
        <f ca="1"/>
        <v>Direction du Patrimoine et du Développement Durable</v>
      </c>
      <c r="E48" s="279" t="str">
        <f ca="1"/>
        <v>2019PFMCECURAG</v>
      </c>
      <c r="F48" s="278" t="str">
        <f ca="1"/>
        <v>Maintenance et curage des canalisations</v>
      </c>
      <c r="G48" s="279" t="str">
        <f ca="1"/>
        <v>2019PFMCECURAG</v>
      </c>
      <c r="H48" s="278" t="str">
        <f ca="1"/>
        <v>Maintenance et curage des canalisations</v>
      </c>
      <c r="I48" s="280" t="str">
        <f ca="1"/>
        <v>Procédure formalisée</v>
      </c>
      <c r="J48" s="280" t="str">
        <f ca="1"/>
        <v>Contrat mixte</v>
      </c>
      <c r="K48" s="280" t="str">
        <f ca="1"/>
        <v>Contrat mixte</v>
      </c>
      <c r="L48" s="281">
        <f ca="1"/>
        <v>43891</v>
      </c>
      <c r="M48" s="281">
        <f ca="1"/>
        <v>45643</v>
      </c>
      <c r="N48" s="279" t="str">
        <f ca="1"/>
        <v>4600003429</v>
      </c>
      <c r="O48" s="282" t="str">
        <f ca="1"/>
        <v>44815</v>
      </c>
      <c r="P48" s="278" t="str">
        <f ca="1"/>
        <v>Services courants</v>
      </c>
      <c r="Q48" s="279" t="str">
        <f ca="1"/>
        <v>51</v>
      </c>
      <c r="R48" s="283" t="str">
        <f ca="1"/>
        <v>SARP OSIS IDF</v>
      </c>
      <c r="S48" s="278" t="str">
        <f ca="1"/>
        <v/>
      </c>
      <c r="T48" s="279" t="str">
        <f ca="1"/>
        <v>FR</v>
      </c>
      <c r="U48" s="285" t="str">
        <f ca="1"/>
        <v>https://upecnumerique.sharepoint.com/:f:/r/sites/DAF-PRB/documents_contractuels/2.March%C3%A9s%20acc%C3%A8s%20LIMITE/7.Travaux%20-%20maitrise%20d'%C5%93uvre%20-coordination/2019PFMCECURAG?csf=1&amp;web=1</v>
      </c>
      <c r="V48" s="278" t="str">
        <f ca="1"/>
        <v>Tous les sites de l'UPEC sauf marché(s) réservé(s) ou limité(s) à certains services particuliers. Contacter le Pôle achats dans le doute.</v>
      </c>
      <c r="W48" s="279" t="str">
        <f ca="1"/>
        <v>BC.11</v>
      </c>
      <c r="X48" s="284" t="str">
        <f ca="1"/>
        <v>CTRL RELATIFS ENVIRONNEMENT(EAU EAUX USEES INCINERATEURS?)</v>
      </c>
    </row>
    <row r="49" spans="1:24" ht="50.15" customHeight="1" x14ac:dyDescent="0.35">
      <c r="A49" s="197" t="str">
        <f ca="1"/>
        <v>Marché terminé</v>
      </c>
      <c r="B49" s="276" t="str">
        <f ca="1"/>
        <v>B</v>
      </c>
      <c r="C49" s="277" t="str">
        <f ca="1"/>
        <v>🏗️ Bâtiments &amp; Travaux</v>
      </c>
      <c r="D49" s="278" t="str">
        <f ca="1"/>
        <v>Direction du Patrimoine et du Développement Durable</v>
      </c>
      <c r="E49" s="279" t="str">
        <f ca="1"/>
        <v>2019PFMCECURAG</v>
      </c>
      <c r="F49" s="278" t="str">
        <f ca="1"/>
        <v>Maintenance et curage des canalisations</v>
      </c>
      <c r="G49" s="279" t="str">
        <f ca="1"/>
        <v>2019PFMCECURAG</v>
      </c>
      <c r="H49" s="278" t="str">
        <f ca="1"/>
        <v>Maintenance et curage des canalisations</v>
      </c>
      <c r="I49" s="280" t="str">
        <f ca="1"/>
        <v>Procédure formalisée</v>
      </c>
      <c r="J49" s="280" t="str">
        <f ca="1"/>
        <v>Contrat mixte</v>
      </c>
      <c r="K49" s="280" t="str">
        <f ca="1"/>
        <v>Contrat mixte</v>
      </c>
      <c r="L49" s="281">
        <f ca="1"/>
        <v>43891</v>
      </c>
      <c r="M49" s="281">
        <f ca="1"/>
        <v>45643</v>
      </c>
      <c r="N49" s="279" t="str">
        <f ca="1"/>
        <v>4600003432</v>
      </c>
      <c r="O49" s="282" t="str">
        <f ca="1"/>
        <v>52000</v>
      </c>
      <c r="P49" s="278" t="str">
        <f ca="1"/>
        <v>Services courants</v>
      </c>
      <c r="Q49" s="279" t="str">
        <f ca="1"/>
        <v>51</v>
      </c>
      <c r="R49" s="283" t="str">
        <f ca="1"/>
        <v>SARP OSIS IDF</v>
      </c>
      <c r="S49" s="278" t="str">
        <f ca="1"/>
        <v/>
      </c>
      <c r="T49" s="279" t="str">
        <f ca="1"/>
        <v>FR</v>
      </c>
      <c r="U49" s="285" t="str">
        <f ca="1"/>
        <v>https://upecnumerique.sharepoint.com/:f:/r/sites/DAF-PRB/documents_contractuels/2.March%C3%A9s%20acc%C3%A8s%20LIMITE/7.Travaux%20-%20maitrise%20d'%C5%93uvre%20-coordination/2019PFMCECURAG?csf=1&amp;web=1</v>
      </c>
      <c r="V49" s="278" t="str">
        <f ca="1"/>
        <v>Tous les sites de l'UPEC sauf marché(s) réservé(s) ou limité(s) à certains services particuliers. Contacter le Pôle achats dans le doute.</v>
      </c>
      <c r="W49" s="279" t="str">
        <f ca="1"/>
        <v>BE.08</v>
      </c>
      <c r="X49" s="284" t="str">
        <f ca="1"/>
        <v>VOIRIE RESEAUX DISTRIBUTION (VRD)</v>
      </c>
    </row>
    <row r="50" spans="1:24" ht="50.15" customHeight="1" x14ac:dyDescent="0.35">
      <c r="A50" s="197" t="str">
        <f ca="1"/>
        <v>Marché terminé</v>
      </c>
      <c r="B50" s="276" t="str">
        <f ca="1"/>
        <v>B</v>
      </c>
      <c r="C50" s="277" t="str">
        <f ca="1"/>
        <v>🏗️ Bâtiments &amp; Travaux</v>
      </c>
      <c r="D50" s="278" t="str">
        <f ca="1"/>
        <v>Direction du Patrimoine et du Développement Durable</v>
      </c>
      <c r="E50" s="279" t="str">
        <f ca="1"/>
        <v>2021PFMCEPOBAR</v>
      </c>
      <c r="F50" s="278" t="str">
        <f ca="1"/>
        <v>Maintenance des portes et barrières levantes e automatiques</v>
      </c>
      <c r="G50" s="279" t="str">
        <f ca="1"/>
        <v>2021PFMCEPOBAR</v>
      </c>
      <c r="H50" s="278" t="str">
        <f ca="1"/>
        <v>Maintenance des portes et barrières levantes e automatiques</v>
      </c>
      <c r="I50" s="280" t="str">
        <f ca="1"/>
        <v>Procédure formalisée</v>
      </c>
      <c r="J50" s="280" t="str">
        <f ca="1"/>
        <v>Contrat mixte</v>
      </c>
      <c r="K50" s="280" t="str">
        <f ca="1"/>
        <v>Contrat mixte</v>
      </c>
      <c r="L50" s="281">
        <f ca="1"/>
        <v>44197</v>
      </c>
      <c r="M50" s="281">
        <f ca="1"/>
        <v>45657</v>
      </c>
      <c r="N50" s="279" t="str">
        <f ca="1"/>
        <v>4600003689</v>
      </c>
      <c r="O50" s="282" t="str">
        <f ca="1"/>
        <v>30190</v>
      </c>
      <c r="P50" s="278" t="str">
        <f ca="1"/>
        <v>Services courants</v>
      </c>
      <c r="Q50" s="279" t="str">
        <f ca="1"/>
        <v>1842</v>
      </c>
      <c r="R50" s="283" t="str">
        <f ca="1"/>
        <v>KONE ASCENSEURS</v>
      </c>
      <c r="S50" s="278" t="str">
        <f ca="1"/>
        <v>Mail : j.sinnah@force12.fr</v>
      </c>
      <c r="T50" s="279" t="str">
        <f ca="1"/>
        <v>FR</v>
      </c>
      <c r="U50" s="285" t="str">
        <f ca="1"/>
        <v xml:space="preserve">https://upecnumerique.sharepoint.com/:f:/s/DAF-PRB/IgDiVmgdxeOjSaQt_DUByBC2AcLfwfdJdJFyCldvx2fm5Qg?e=ybIdKT </v>
      </c>
      <c r="V50" s="278" t="str">
        <f ca="1"/>
        <v>Tous les sites de l'UPEC sauf marché(s) réservé(s) ou limité(s) à certains services particuliers. Contacter le Pôle achats dans le doute.</v>
      </c>
      <c r="W50" s="279" t="str">
        <f ca="1"/>
        <v>BE.11</v>
      </c>
      <c r="X50" s="284" t="str">
        <f ca="1"/>
        <v>REPARATION ET MAINTENANCE DES EQUIPEMENTS  DE LEVAGE</v>
      </c>
    </row>
    <row r="51" spans="1:24" ht="50.15" customHeight="1" x14ac:dyDescent="0.35">
      <c r="A51" s="197" t="str">
        <f ca="1"/>
        <v>Marché terminé</v>
      </c>
      <c r="B51" s="276" t="str">
        <f ca="1"/>
        <v>B</v>
      </c>
      <c r="C51" s="277" t="str">
        <f ca="1"/>
        <v>🏗️ Bâtiments &amp; Travaux</v>
      </c>
      <c r="D51" s="278" t="str">
        <f ca="1"/>
        <v>Direction du Patrimoine et du Développement Durable</v>
      </c>
      <c r="E51" s="279" t="str">
        <f ca="1"/>
        <v>2021PFMCEPOBAR</v>
      </c>
      <c r="F51" s="278" t="str">
        <f ca="1"/>
        <v>Maintenance des portes et barrières levantes e automatiques</v>
      </c>
      <c r="G51" s="279" t="str">
        <f ca="1"/>
        <v>2021PFMCEPOBAR</v>
      </c>
      <c r="H51" s="278" t="str">
        <f ca="1"/>
        <v>Maintenance des portes et barrières levantes e automatiques</v>
      </c>
      <c r="I51" s="280" t="str">
        <f ca="1"/>
        <v>Procédure formalisée</v>
      </c>
      <c r="J51" s="280" t="str">
        <f ca="1"/>
        <v>Contrat mixte</v>
      </c>
      <c r="K51" s="280" t="str">
        <f ca="1"/>
        <v>Contrat mixte</v>
      </c>
      <c r="L51" s="281">
        <f ca="1"/>
        <v>44197</v>
      </c>
      <c r="M51" s="281">
        <f ca="1"/>
        <v>45657</v>
      </c>
      <c r="N51" s="279" t="str">
        <f ca="1"/>
        <v>4600003690</v>
      </c>
      <c r="O51" s="282" t="str">
        <f ca="1"/>
        <v>30190</v>
      </c>
      <c r="P51" s="278" t="str">
        <f ca="1"/>
        <v>Services courants</v>
      </c>
      <c r="Q51" s="279" t="str">
        <f ca="1"/>
        <v>1842</v>
      </c>
      <c r="R51" s="283" t="str">
        <f ca="1"/>
        <v>KONE ASCENSEURS</v>
      </c>
      <c r="S51" s="278" t="str">
        <f ca="1"/>
        <v>Mail : j.sinnah@force12.fr</v>
      </c>
      <c r="T51" s="279" t="str">
        <f ca="1"/>
        <v>FR</v>
      </c>
      <c r="U51" s="285" t="str">
        <f ca="1"/>
        <v xml:space="preserve">https://upecnumerique.sharepoint.com/:f:/s/DAF-PRB/IgDiVmgdxeOjSaQt_DUByBC2AcLfwfdJdJFyCldvx2fm5Qg?e=ybIdKT </v>
      </c>
      <c r="V51" s="278" t="str">
        <f ca="1"/>
        <v>Tous les sites de l'UPEC sauf marché(s) réservé(s) ou limité(s) à certains services particuliers. Contacter le Pôle achats dans le doute.</v>
      </c>
      <c r="W51" s="279" t="str">
        <f ca="1"/>
        <v>BE.11</v>
      </c>
      <c r="X51" s="284" t="str">
        <f ca="1"/>
        <v>REPARATION ET MAINTENANCE DES EQUIPEMENTS  DE LEVAGE</v>
      </c>
    </row>
    <row r="52" spans="1:24" ht="50.15" customHeight="1" x14ac:dyDescent="0.35">
      <c r="A52" s="197" t="str">
        <f ca="1"/>
        <v>Marché terminé</v>
      </c>
      <c r="B52" s="276" t="str">
        <f ca="1"/>
        <v>B</v>
      </c>
      <c r="C52" s="277" t="str">
        <f ca="1"/>
        <v>🏗️ Bâtiments &amp; Travaux</v>
      </c>
      <c r="D52" s="278" t="str">
        <f ca="1"/>
        <v>Direction du Patrimoine et du Développement Durable</v>
      </c>
      <c r="E52" s="279" t="str">
        <f ca="1"/>
        <v>2021PFMCEPOBAR</v>
      </c>
      <c r="F52" s="278" t="str">
        <f ca="1"/>
        <v>Maintenance des portes et barrières levantes e automatiques</v>
      </c>
      <c r="G52" s="279" t="str">
        <f ca="1"/>
        <v>2021PFMCEPOBAR</v>
      </c>
      <c r="H52" s="278" t="str">
        <f ca="1"/>
        <v>Maintenance des portes et barrières levantes e automatiques</v>
      </c>
      <c r="I52" s="280" t="str">
        <f ca="1"/>
        <v>Procédure formalisée</v>
      </c>
      <c r="J52" s="280" t="str">
        <f ca="1"/>
        <v>Contrat mixte</v>
      </c>
      <c r="K52" s="280" t="str">
        <f ca="1"/>
        <v>Contrat mixte</v>
      </c>
      <c r="L52" s="281">
        <f ca="1"/>
        <v>44197</v>
      </c>
      <c r="M52" s="281">
        <f ca="1"/>
        <v>45657</v>
      </c>
      <c r="N52" s="279" t="str">
        <f ca="1"/>
        <v>4600003693</v>
      </c>
      <c r="O52" s="282" t="str">
        <f ca="1"/>
        <v>30190</v>
      </c>
      <c r="P52" s="278" t="str">
        <f ca="1"/>
        <v>Services courants</v>
      </c>
      <c r="Q52" s="279" t="str">
        <f ca="1"/>
        <v>1842</v>
      </c>
      <c r="R52" s="283" t="str">
        <f ca="1"/>
        <v>KONE ASCENSEURS</v>
      </c>
      <c r="S52" s="278" t="str">
        <f ca="1"/>
        <v>Mail : j.sinnah@force12.fr</v>
      </c>
      <c r="T52" s="279" t="str">
        <f ca="1"/>
        <v>FR</v>
      </c>
      <c r="U52" s="285" t="str">
        <f ca="1"/>
        <v xml:space="preserve">https://upecnumerique.sharepoint.com/:f:/s/DAF-PRB/IgDiVmgdxeOjSaQt_DUByBC2AcLfwfdJdJFyCldvx2fm5Qg?e=ybIdKT </v>
      </c>
      <c r="V52" s="278" t="str">
        <f ca="1"/>
        <v>Tous les sites de l'UPEC sauf marché(s) réservé(s) ou limité(s) à certains services particuliers. Contacter le Pôle achats dans le doute.</v>
      </c>
      <c r="W52" s="279" t="str">
        <f ca="1"/>
        <v>BE.11 ; BD.23 ; BF.03 ; BE.09</v>
      </c>
      <c r="X52" s="284" t="str">
        <f ca="1"/>
        <v>REPARATION ET MAINTENANCE DES EQUIPEMENTS  DE LEVAGE</v>
      </c>
    </row>
    <row r="53" spans="1:24" ht="50.15" customHeight="1" x14ac:dyDescent="0.35">
      <c r="A53" s="197" t="str">
        <f ca="1"/>
        <v>Marché terminé</v>
      </c>
      <c r="B53" s="276" t="str">
        <f ca="1"/>
        <v>B</v>
      </c>
      <c r="C53" s="277" t="str">
        <f ca="1"/>
        <v>🏗️ Bâtiments &amp; Travaux</v>
      </c>
      <c r="D53" s="278" t="str">
        <f ca="1"/>
        <v>Direction du Patrimoine et du Développement Durable</v>
      </c>
      <c r="E53" s="279" t="str">
        <f ca="1"/>
        <v>2021PFMCEPOBAR</v>
      </c>
      <c r="F53" s="278" t="str">
        <f ca="1"/>
        <v>Maintenance des portes et barrières levantes e automatiques</v>
      </c>
      <c r="G53" s="279" t="str">
        <f ca="1"/>
        <v>2021PFMCEPOBAR</v>
      </c>
      <c r="H53" s="278" t="str">
        <f ca="1"/>
        <v>Maintenance des portes et barrières levantes e automatiques</v>
      </c>
      <c r="I53" s="280" t="str">
        <f ca="1"/>
        <v>Procédure formalisée</v>
      </c>
      <c r="J53" s="280" t="str">
        <f ca="1"/>
        <v>Contrat mixte</v>
      </c>
      <c r="K53" s="280" t="str">
        <f ca="1"/>
        <v>Contrat mixte</v>
      </c>
      <c r="L53" s="281">
        <f ca="1"/>
        <v>44197</v>
      </c>
      <c r="M53" s="281">
        <f ca="1"/>
        <v>45657</v>
      </c>
      <c r="N53" s="279" t="str">
        <f ca="1"/>
        <v>4600003694</v>
      </c>
      <c r="O53" s="282" t="str">
        <f ca="1"/>
        <v>30190</v>
      </c>
      <c r="P53" s="278" t="str">
        <f ca="1"/>
        <v>Services courants</v>
      </c>
      <c r="Q53" s="279" t="str">
        <f ca="1"/>
        <v>1842</v>
      </c>
      <c r="R53" s="283" t="str">
        <f ca="1"/>
        <v>KONE ASCENSEURS</v>
      </c>
      <c r="S53" s="278" t="str">
        <f ca="1"/>
        <v>Mail : j.sinnah@force12.fr</v>
      </c>
      <c r="T53" s="279" t="str">
        <f ca="1"/>
        <v>FR</v>
      </c>
      <c r="U53" s="285" t="str">
        <f ca="1"/>
        <v xml:space="preserve">https://upecnumerique.sharepoint.com/:f:/s/DAF-PRB/IgDiVmgdxeOjSaQt_DUByBC2AcLfwfdJdJFyCldvx2fm5Qg?e=ybIdKT </v>
      </c>
      <c r="V53" s="278" t="str">
        <f ca="1"/>
        <v>Tous les sites de l'UPEC sauf marché(s) réservé(s) ou limité(s) à certains services particuliers. Contacter le Pôle achats dans le doute.</v>
      </c>
      <c r="W53" s="279" t="str">
        <f ca="1"/>
        <v>BF.03 ; BE.11 ; BD.23 ; BE.09</v>
      </c>
      <c r="X53" s="284" t="str">
        <f ca="1"/>
        <v>TVX DE MISE EN SECURITE DE MISE EN CONFORMITE REGLEMENTAIRE</v>
      </c>
    </row>
    <row r="54" spans="1:24" ht="50.15" customHeight="1" x14ac:dyDescent="0.35">
      <c r="A54" s="197" t="str">
        <f ca="1"/>
        <v>Marché terminé</v>
      </c>
      <c r="B54" s="276" t="str">
        <f ca="1"/>
        <v>B</v>
      </c>
      <c r="C54" s="277" t="str">
        <f ca="1"/>
        <v>🏗️ Bâtiments &amp; Travaux</v>
      </c>
      <c r="D54" s="278" t="str">
        <f ca="1"/>
        <v>Direction du Patrimoine et du Développement Durable</v>
      </c>
      <c r="E54" s="279" t="str">
        <f ca="1"/>
        <v>2021PFMCESYSSI</v>
      </c>
      <c r="F54" s="278" t="str">
        <f ca="1"/>
        <v>Maintenance des systèmes de sécurité incendie</v>
      </c>
      <c r="G54" s="279" t="str">
        <f ca="1"/>
        <v>2021PFMCESYSSI</v>
      </c>
      <c r="H54" s="278" t="str">
        <f ca="1"/>
        <v>Maintenance des systèmes de sécurité incendie</v>
      </c>
      <c r="I54" s="280" t="str">
        <f ca="1"/>
        <v>Procédure formalisée</v>
      </c>
      <c r="J54" s="280" t="str">
        <f ca="1"/>
        <v>Contrat mixte</v>
      </c>
      <c r="K54" s="280" t="str">
        <f ca="1"/>
        <v>Contrat mixte</v>
      </c>
      <c r="L54" s="281">
        <f ca="1"/>
        <v>44223</v>
      </c>
      <c r="M54" s="281">
        <f ca="1"/>
        <v>45773</v>
      </c>
      <c r="N54" s="279" t="str">
        <f ca="1"/>
        <v>4600003700</v>
      </c>
      <c r="O54" s="282" t="str">
        <f ca="1"/>
        <v>242027.18</v>
      </c>
      <c r="P54" s="278" t="str">
        <f ca="1"/>
        <v>Services courants</v>
      </c>
      <c r="Q54" s="279" t="str">
        <f ca="1"/>
        <v>1025</v>
      </c>
      <c r="R54" s="283" t="str">
        <f ca="1"/>
        <v>ERIS</v>
      </c>
      <c r="S54" s="278" t="str">
        <f ca="1"/>
        <v>12 rue Truillot – 94200 Ivry sur Seine : 01 45 15 29 99 sav-admin@eris-di.com</v>
      </c>
      <c r="T54" s="279" t="str">
        <f ca="1"/>
        <v>FR</v>
      </c>
      <c r="U54" s="285" t="str">
        <f ca="1"/>
        <v xml:space="preserve">https://upecnumerique.sharepoint.com/:f:/s/DAF-PRB/IgCmYqwK8Z2RQI09VIbIgpdZASXplbrEPaJiy--7NsW6_Hs?e=tKbLKI </v>
      </c>
      <c r="V54" s="278" t="str">
        <f ca="1"/>
        <v>Tous les sites de l'UPEC sauf marché(s) réservé(s) ou limité(s) à certains services particuliers. Contacter le Pôle achats dans le doute.</v>
      </c>
      <c r="W54" s="279" t="str">
        <f ca="1"/>
        <v>BE.13</v>
      </c>
      <c r="X54" s="284" t="str">
        <f ca="1"/>
        <v>REPARATION ET MAINTENANCE DES EQUIPEMENTS DE SECURITE</v>
      </c>
    </row>
    <row r="55" spans="1:24" ht="50.15" customHeight="1" x14ac:dyDescent="0.35">
      <c r="A55" s="197" t="str">
        <f ca="1"/>
        <v>Marché terminé</v>
      </c>
      <c r="B55" s="276" t="str">
        <f ca="1"/>
        <v>B</v>
      </c>
      <c r="C55" s="277" t="str">
        <f ca="1"/>
        <v>🏗️ Bâtiments &amp; Travaux</v>
      </c>
      <c r="D55" s="278" t="str">
        <f ca="1"/>
        <v>Direction du Patrimoine et du Développement Durable</v>
      </c>
      <c r="E55" s="279" t="str">
        <f ca="1"/>
        <v>2021PFMCESYSSI</v>
      </c>
      <c r="F55" s="278" t="str">
        <f ca="1"/>
        <v>Maintenance des systèmes de sécurité incendie</v>
      </c>
      <c r="G55" s="279" t="str">
        <f ca="1"/>
        <v>2021PFMCESYSSI</v>
      </c>
      <c r="H55" s="278" t="str">
        <f ca="1"/>
        <v>Maintenance des systèmes de sécurité incendie</v>
      </c>
      <c r="I55" s="280" t="str">
        <f ca="1"/>
        <v>Procédure formalisée</v>
      </c>
      <c r="J55" s="280" t="str">
        <f ca="1"/>
        <v>Contrat mixte</v>
      </c>
      <c r="K55" s="280" t="str">
        <f ca="1"/>
        <v>Contrat mixte</v>
      </c>
      <c r="L55" s="281">
        <f ca="1"/>
        <v>44223</v>
      </c>
      <c r="M55" s="281">
        <f ca="1"/>
        <v>45773</v>
      </c>
      <c r="N55" s="279" t="str">
        <f ca="1"/>
        <v>4600003704</v>
      </c>
      <c r="O55" s="282" t="str">
        <f ca="1"/>
        <v>0</v>
      </c>
      <c r="P55" s="278" t="str">
        <f ca="1"/>
        <v>Services courants</v>
      </c>
      <c r="Q55" s="279" t="str">
        <f ca="1"/>
        <v>1025</v>
      </c>
      <c r="R55" s="283" t="str">
        <f ca="1"/>
        <v>ERIS</v>
      </c>
      <c r="S55" s="278" t="str">
        <f ca="1"/>
        <v>12 rue Truillot – 94200 Ivry sur Seine : 01 45 15 29 99 sav-admin@eris-di.com</v>
      </c>
      <c r="T55" s="279" t="str">
        <f ca="1"/>
        <v>FR</v>
      </c>
      <c r="U55" s="285" t="str">
        <f ca="1"/>
        <v xml:space="preserve">https://upecnumerique.sharepoint.com/:f:/s/DAF-PRB/IgCmYqwK8Z2RQI09VIbIgpdZASXplbrEPaJiy--7NsW6_Hs?e=tKbLKI </v>
      </c>
      <c r="V55" s="278" t="str">
        <f ca="1"/>
        <v>Tous les sites de l'UPEC sauf marché(s) réservé(s) ou limité(s) à certains services particuliers. Contacter le Pôle achats dans le doute.</v>
      </c>
      <c r="W55" s="279" t="str">
        <f ca="1"/>
        <v>BE.13 ; BF.03 ; BD.27</v>
      </c>
      <c r="X55" s="284" t="str">
        <f ca="1"/>
        <v>REPARATION ET MAINTENANCE DES EQUIPEMENTS DE SECURITE</v>
      </c>
    </row>
    <row r="56" spans="1:24" ht="50.15" customHeight="1" x14ac:dyDescent="0.35">
      <c r="A56" s="197" t="str">
        <f ca="1"/>
        <v>Marché terminé</v>
      </c>
      <c r="B56" s="276" t="str">
        <f ca="1"/>
        <v>B</v>
      </c>
      <c r="C56" s="277" t="str">
        <f ca="1"/>
        <v>🏗️ Bâtiments &amp; Travaux</v>
      </c>
      <c r="D56" s="278" t="str">
        <f ca="1"/>
        <v>Direction du Patrimoine et du Développement Durable</v>
      </c>
      <c r="E56" s="279" t="str">
        <f ca="1"/>
        <v>2021PFMCESYSSI</v>
      </c>
      <c r="F56" s="278" t="str">
        <f ca="1"/>
        <v>Maintenance des systèmes de sécurité incendie</v>
      </c>
      <c r="G56" s="279" t="str">
        <f ca="1"/>
        <v>2021PFMCESYSSI</v>
      </c>
      <c r="H56" s="278" t="str">
        <f ca="1"/>
        <v>Maintenance des systèmes de sécurité incendie</v>
      </c>
      <c r="I56" s="280" t="str">
        <f ca="1"/>
        <v>Procédure formalisée</v>
      </c>
      <c r="J56" s="280" t="str">
        <f ca="1"/>
        <v>Contrat mixte</v>
      </c>
      <c r="K56" s="280" t="str">
        <f ca="1"/>
        <v>Contrat mixte</v>
      </c>
      <c r="L56" s="281">
        <f ca="1"/>
        <v>44223</v>
      </c>
      <c r="M56" s="281">
        <f ca="1"/>
        <v>45683</v>
      </c>
      <c r="N56" s="279" t="str">
        <f ca="1"/>
        <v>4600003708</v>
      </c>
      <c r="O56" s="282" t="str">
        <f ca="1"/>
        <v>0</v>
      </c>
      <c r="P56" s="278" t="str">
        <f ca="1"/>
        <v>Services courants</v>
      </c>
      <c r="Q56" s="279" t="str">
        <f ca="1"/>
        <v>1025</v>
      </c>
      <c r="R56" s="283" t="str">
        <f ca="1"/>
        <v>ERIS</v>
      </c>
      <c r="S56" s="278" t="str">
        <f ca="1"/>
        <v>12 rue Truillot – 94200 Ivry sur Seine : 01 45 15 29 99 sav-admin@eris-di.com</v>
      </c>
      <c r="T56" s="279" t="str">
        <f ca="1"/>
        <v>FR</v>
      </c>
      <c r="U56" s="285" t="str">
        <f ca="1"/>
        <v xml:space="preserve">https://upecnumerique.sharepoint.com/:f:/s/DAF-PRB/IgCmYqwK8Z2RQI09VIbIgpdZASXplbrEPaJiy--7NsW6_Hs?e=tKbLKI </v>
      </c>
      <c r="V56" s="278" t="str">
        <f ca="1"/>
        <v>Tous les sites de l'UPEC sauf marché(s) réservé(s) ou limité(s) à certains services particuliers. Contacter le Pôle achats dans le doute.</v>
      </c>
      <c r="W56" s="279" t="str">
        <f ca="1"/>
        <v>BE.13</v>
      </c>
      <c r="X56" s="284" t="str">
        <f ca="1"/>
        <v>REPARATION ET MAINTENANCE DES EQUIPEMENTS DE SECURITE</v>
      </c>
    </row>
    <row r="57" spans="1:24" ht="50.15" customHeight="1" x14ac:dyDescent="0.35">
      <c r="A57" s="197" t="str">
        <f ca="1"/>
        <v>Marché terminé</v>
      </c>
      <c r="B57" s="276" t="str">
        <f ca="1"/>
        <v>B</v>
      </c>
      <c r="C57" s="277" t="str">
        <f ca="1"/>
        <v>🏗️ Bâtiments &amp; Travaux</v>
      </c>
      <c r="D57" s="278" t="str">
        <f ca="1"/>
        <v>Direction du Patrimoine et du Développement Durable</v>
      </c>
      <c r="E57" s="279" t="str">
        <f ca="1"/>
        <v>2021PFMCESYSSI</v>
      </c>
      <c r="F57" s="278" t="str">
        <f ca="1"/>
        <v>Maintenance des systèmes de sécurité incendie</v>
      </c>
      <c r="G57" s="279" t="str">
        <f ca="1"/>
        <v>2021PFMCESYSSI</v>
      </c>
      <c r="H57" s="278" t="str">
        <f ca="1"/>
        <v>Maintenance des systèmes de sécurité incendie</v>
      </c>
      <c r="I57" s="280" t="str">
        <f ca="1"/>
        <v>Procédure formalisée</v>
      </c>
      <c r="J57" s="280" t="str">
        <f ca="1"/>
        <v>Contrat mixte</v>
      </c>
      <c r="K57" s="280" t="str">
        <f ca="1"/>
        <v>Contrat mixte</v>
      </c>
      <c r="L57" s="281">
        <f ca="1"/>
        <v>44223</v>
      </c>
      <c r="M57" s="281">
        <f ca="1"/>
        <v>45683</v>
      </c>
      <c r="N57" s="279" t="str">
        <f ca="1"/>
        <v>4600003712</v>
      </c>
      <c r="O57" s="282" t="str">
        <f ca="1"/>
        <v>0</v>
      </c>
      <c r="P57" s="278" t="str">
        <f ca="1"/>
        <v>Services courants</v>
      </c>
      <c r="Q57" s="279" t="str">
        <f ca="1"/>
        <v>1025</v>
      </c>
      <c r="R57" s="283" t="str">
        <f ca="1"/>
        <v>ERIS</v>
      </c>
      <c r="S57" s="278" t="str">
        <f ca="1"/>
        <v>12 rue Truillot – 94200 Ivry sur Seine : 01 45 15 29 99 sav-admin@eris-di.com</v>
      </c>
      <c r="T57" s="279" t="str">
        <f ca="1"/>
        <v>FR</v>
      </c>
      <c r="U57" s="285" t="str">
        <f ca="1"/>
        <v xml:space="preserve">https://upecnumerique.sharepoint.com/:f:/s/DAF-PRB/IgCmYqwK8Z2RQI09VIbIgpdZASXplbrEPaJiy--7NsW6_Hs?e=tKbLKI </v>
      </c>
      <c r="V57" s="278" t="str">
        <f ca="1"/>
        <v>Tous les sites de l'UPEC sauf marché(s) réservé(s) ou limité(s) à certains services particuliers. Contacter le Pôle achats dans le doute.</v>
      </c>
      <c r="W57" s="279" t="str">
        <f ca="1"/>
        <v>BD.27 ; BE.13</v>
      </c>
      <c r="X57" s="284" t="str">
        <f ca="1"/>
        <v>FOURNITURES EQUIPEMENTS DE SECU(SYS ALARMES EXTINCTEURS,?)</v>
      </c>
    </row>
    <row r="58" spans="1:24" ht="50.15" customHeight="1" x14ac:dyDescent="0.35">
      <c r="A58" s="197" t="str">
        <f ca="1"/>
        <v>Marché terminé</v>
      </c>
      <c r="B58" s="276" t="str">
        <f ca="1"/>
        <v>B</v>
      </c>
      <c r="C58" s="277" t="str">
        <f ca="1"/>
        <v>🏗️ Bâtiments &amp; Travaux</v>
      </c>
      <c r="D58" s="278" t="str">
        <f ca="1"/>
        <v>Direction du Patrimoine et du Développement Durable</v>
      </c>
      <c r="E58" s="279" t="str">
        <f ca="1"/>
        <v>2021PFMCESYSSI</v>
      </c>
      <c r="F58" s="278" t="str">
        <f ca="1"/>
        <v>Maintenance des systèmes de sécurité incendie</v>
      </c>
      <c r="G58" s="279" t="str">
        <f ca="1"/>
        <v>2021PFMCESYSSI</v>
      </c>
      <c r="H58" s="278" t="str">
        <f ca="1"/>
        <v>Maintenance des systèmes de sécurité incendie</v>
      </c>
      <c r="I58" s="280" t="str">
        <f ca="1"/>
        <v>Procédure formalisée</v>
      </c>
      <c r="J58" s="280" t="str">
        <f ca="1"/>
        <v>Contrat mixte</v>
      </c>
      <c r="K58" s="280" t="str">
        <f ca="1"/>
        <v>Contrat mixte</v>
      </c>
      <c r="L58" s="281">
        <f ca="1"/>
        <v>44223</v>
      </c>
      <c r="M58" s="281">
        <f ca="1"/>
        <v>45683</v>
      </c>
      <c r="N58" s="279" t="str">
        <f ca="1"/>
        <v>4600003713</v>
      </c>
      <c r="O58" s="282" t="str">
        <f ca="1"/>
        <v>0</v>
      </c>
      <c r="P58" s="278" t="str">
        <f ca="1"/>
        <v>Services courants</v>
      </c>
      <c r="Q58" s="279" t="str">
        <f ca="1"/>
        <v>1025</v>
      </c>
      <c r="R58" s="283" t="str">
        <f ca="1"/>
        <v>ERIS</v>
      </c>
      <c r="S58" s="278" t="str">
        <f ca="1"/>
        <v>12 rue Truillot – 94200 Ivry sur Seine : 01 45 15 29 99 sav-admin@eris-di.com</v>
      </c>
      <c r="T58" s="279" t="str">
        <f ca="1"/>
        <v>FR</v>
      </c>
      <c r="U58" s="285" t="str">
        <f ca="1"/>
        <v xml:space="preserve">https://upecnumerique.sharepoint.com/:f:/s/DAF-PRB/IgCmYqwK8Z2RQI09VIbIgpdZASXplbrEPaJiy--7NsW6_Hs?e=tKbLKI </v>
      </c>
      <c r="V58" s="278" t="str">
        <f ca="1"/>
        <v>Tous les sites de l'UPEC sauf marché(s) réservé(s) ou limité(s) à certains services particuliers. Contacter le Pôle achats dans le doute.</v>
      </c>
      <c r="W58" s="279" t="str">
        <f ca="1"/>
        <v>BD.27 ; BE.13</v>
      </c>
      <c r="X58" s="284" t="str">
        <f ca="1"/>
        <v>FOURNITURES EQUIPEMENTS DE SECU(SYS ALARMES EXTINCTEURS,?)</v>
      </c>
    </row>
    <row r="59" spans="1:24" ht="50.15" customHeight="1" x14ac:dyDescent="0.35">
      <c r="A59" s="197" t="str">
        <f ca="1"/>
        <v>Marché terminé</v>
      </c>
      <c r="B59" s="276" t="str">
        <f ca="1"/>
        <v>B</v>
      </c>
      <c r="C59" s="277" t="str">
        <f ca="1"/>
        <v>🏗️ Bâtiments &amp; Travaux</v>
      </c>
      <c r="D59" s="278" t="str">
        <f ca="1"/>
        <v>Direction du Patrimoine et du Développement Durable</v>
      </c>
      <c r="E59" s="279" t="str">
        <f ca="1"/>
        <v>2021PFMCESYSSI</v>
      </c>
      <c r="F59" s="278" t="str">
        <f ca="1"/>
        <v>Maintenance des systèmes de sécurité incendie</v>
      </c>
      <c r="G59" s="279" t="str">
        <f ca="1"/>
        <v>2021PFMCESYSSI</v>
      </c>
      <c r="H59" s="278" t="str">
        <f ca="1"/>
        <v>Maintenance des systèmes de sécurité incendie</v>
      </c>
      <c r="I59" s="280" t="str">
        <f ca="1"/>
        <v>Procédure formalisée</v>
      </c>
      <c r="J59" s="280" t="str">
        <f ca="1"/>
        <v>Contrat mixte</v>
      </c>
      <c r="K59" s="280" t="str">
        <f ca="1"/>
        <v>Contrat mixte</v>
      </c>
      <c r="L59" s="281">
        <f ca="1"/>
        <v>44223</v>
      </c>
      <c r="M59" s="281">
        <f ca="1"/>
        <v>45683</v>
      </c>
      <c r="N59" s="279" t="str">
        <f ca="1"/>
        <v>4600003716</v>
      </c>
      <c r="O59" s="282" t="str">
        <f ca="1"/>
        <v>0</v>
      </c>
      <c r="P59" s="278" t="str">
        <f ca="1"/>
        <v>Services courants</v>
      </c>
      <c r="Q59" s="279" t="str">
        <f ca="1"/>
        <v>1108</v>
      </c>
      <c r="R59" s="283" t="str">
        <f ca="1"/>
        <v>DESAUTEL</v>
      </c>
      <c r="S59" s="278" t="str">
        <f ca="1"/>
        <v>Tél : 0183922450 | 01 85 74 74 41</v>
      </c>
      <c r="T59" s="279" t="str">
        <f ca="1"/>
        <v>FR</v>
      </c>
      <c r="U59" s="285" t="str">
        <f ca="1"/>
        <v xml:space="preserve">https://upecnumerique.sharepoint.com/:f:/s/DAF-PRB/IgCmYqwK8Z2RQI09VIbIgpdZASXplbrEPaJiy--7NsW6_Hs?e=tKbLKI </v>
      </c>
      <c r="V59" s="278" t="str">
        <f ca="1"/>
        <v>Tous les sites de l'UPEC sauf marché(s) réservé(s) ou limité(s) à certains services particuliers. Contacter le Pôle achats dans le doute.</v>
      </c>
      <c r="W59" s="279" t="str">
        <f ca="1"/>
        <v>BE.13</v>
      </c>
      <c r="X59" s="284" t="str">
        <f ca="1"/>
        <v>REPARATION ET MAINTENANCE DES EQUIPEMENTS DE SECURITE</v>
      </c>
    </row>
    <row r="60" spans="1:24" ht="50.15" customHeight="1" x14ac:dyDescent="0.35">
      <c r="A60" s="197" t="str">
        <f ca="1"/>
        <v>Marché terminé</v>
      </c>
      <c r="B60" s="276" t="str">
        <f ca="1"/>
        <v>B</v>
      </c>
      <c r="C60" s="277" t="str">
        <f ca="1"/>
        <v>🏗️ Bâtiments &amp; Travaux</v>
      </c>
      <c r="D60" s="278" t="str">
        <f ca="1"/>
        <v>Direction du Patrimoine et du Développement Durable</v>
      </c>
      <c r="E60" s="279" t="str">
        <f ca="1"/>
        <v>2021PFMCESYSSI</v>
      </c>
      <c r="F60" s="278" t="str">
        <f ca="1"/>
        <v>Maintenance des systèmes de sécurité incendie</v>
      </c>
      <c r="G60" s="279" t="str">
        <f ca="1"/>
        <v>2021PFMCESYSSI</v>
      </c>
      <c r="H60" s="278" t="str">
        <f ca="1"/>
        <v>Maintenance des systèmes de sécurité incendie</v>
      </c>
      <c r="I60" s="280" t="str">
        <f ca="1"/>
        <v>Procédure formalisée</v>
      </c>
      <c r="J60" s="280" t="str">
        <f ca="1"/>
        <v>Contrat mixte</v>
      </c>
      <c r="K60" s="280" t="str">
        <f ca="1"/>
        <v>Contrat mixte</v>
      </c>
      <c r="L60" s="281">
        <f ca="1"/>
        <v>44223</v>
      </c>
      <c r="M60" s="281">
        <f ca="1"/>
        <v>45683</v>
      </c>
      <c r="N60" s="279" t="str">
        <f ca="1"/>
        <v>4600003720</v>
      </c>
      <c r="O60" s="282" t="str">
        <f ca="1"/>
        <v>0</v>
      </c>
      <c r="P60" s="278" t="str">
        <f ca="1"/>
        <v>Services courants</v>
      </c>
      <c r="Q60" s="279" t="str">
        <f ca="1"/>
        <v>1108</v>
      </c>
      <c r="R60" s="283" t="str">
        <f ca="1"/>
        <v>DESAUTEL</v>
      </c>
      <c r="S60" s="278" t="str">
        <f ca="1"/>
        <v>Tél : 0183922450 | 01 85 74 74 41</v>
      </c>
      <c r="T60" s="279" t="str">
        <f ca="1"/>
        <v>FR</v>
      </c>
      <c r="U60" s="285" t="str">
        <f ca="1"/>
        <v xml:space="preserve">https://upecnumerique.sharepoint.com/:f:/s/DAF-PRB/IgCmYqwK8Z2RQI09VIbIgpdZASXplbrEPaJiy--7NsW6_Hs?e=tKbLKI </v>
      </c>
      <c r="V60" s="278" t="str">
        <f ca="1"/>
        <v>Tous les sites de l'UPEC sauf marché(s) réservé(s) ou limité(s) à certains services particuliers. Contacter le Pôle achats dans le doute.</v>
      </c>
      <c r="W60" s="279" t="str">
        <f ca="1"/>
        <v>BD.27 ; BE.13</v>
      </c>
      <c r="X60" s="284" t="str">
        <f ca="1"/>
        <v>FOURNITURES EQUIPEMENTS DE SECU(SYS ALARMES EXTINCTEURS,?)</v>
      </c>
    </row>
    <row r="61" spans="1:24" ht="50.15" customHeight="1" x14ac:dyDescent="0.35">
      <c r="A61" s="197" t="str">
        <f ca="1"/>
        <v>Marché terminé</v>
      </c>
      <c r="B61" s="276" t="str">
        <f ca="1"/>
        <v>B</v>
      </c>
      <c r="C61" s="277" t="str">
        <f ca="1"/>
        <v>🏗️ Bâtiments &amp; Travaux</v>
      </c>
      <c r="D61" s="278" t="str">
        <f ca="1"/>
        <v>Direction du Patrimoine et du Développement Durable</v>
      </c>
      <c r="E61" s="279" t="str">
        <f ca="1"/>
        <v>2021PFMCESYSSI</v>
      </c>
      <c r="F61" s="278" t="str">
        <f ca="1"/>
        <v>Maintenance des systèmes de sécurité incendie</v>
      </c>
      <c r="G61" s="279" t="str">
        <f ca="1"/>
        <v>2021PFMCESYSSI</v>
      </c>
      <c r="H61" s="278" t="str">
        <f ca="1"/>
        <v>Maintenance des systèmes de sécurité incendie</v>
      </c>
      <c r="I61" s="280" t="str">
        <f ca="1"/>
        <v>Procédure formalisée</v>
      </c>
      <c r="J61" s="280" t="str">
        <f ca="1"/>
        <v>Contrat mixte</v>
      </c>
      <c r="K61" s="280" t="str">
        <f ca="1"/>
        <v>Contrat mixte</v>
      </c>
      <c r="L61" s="281">
        <f ca="1"/>
        <v>44223</v>
      </c>
      <c r="M61" s="281">
        <f ca="1"/>
        <v>45683</v>
      </c>
      <c r="N61" s="279" t="str">
        <f ca="1"/>
        <v>4600003721</v>
      </c>
      <c r="O61" s="282" t="str">
        <f ca="1"/>
        <v>0</v>
      </c>
      <c r="P61" s="278" t="str">
        <f ca="1"/>
        <v>Services courants</v>
      </c>
      <c r="Q61" s="279" t="str">
        <f ca="1"/>
        <v>1108</v>
      </c>
      <c r="R61" s="283" t="str">
        <f ca="1"/>
        <v>DESAUTEL</v>
      </c>
      <c r="S61" s="278" t="str">
        <f ca="1"/>
        <v>Tél : 0183922450 | 01 85 74 74 41</v>
      </c>
      <c r="T61" s="279" t="str">
        <f ca="1"/>
        <v>FR</v>
      </c>
      <c r="U61" s="285" t="str">
        <f ca="1"/>
        <v xml:space="preserve">https://upecnumerique.sharepoint.com/:f:/s/DAF-PRB/IgCmYqwK8Z2RQI09VIbIgpdZASXplbrEPaJiy--7NsW6_Hs?e=tKbLKI </v>
      </c>
      <c r="V61" s="278" t="str">
        <f ca="1"/>
        <v>Tous les sites de l'UPEC sauf marché(s) réservé(s) ou limité(s) à certains services particuliers. Contacter le Pôle achats dans le doute.</v>
      </c>
      <c r="W61" s="279" t="str">
        <f ca="1"/>
        <v>BE.13</v>
      </c>
      <c r="X61" s="284" t="str">
        <f ca="1"/>
        <v>REPARATION ET MAINTENANCE DES EQUIPEMENTS DE SECURITE</v>
      </c>
    </row>
    <row r="62" spans="1:24" ht="50.15" customHeight="1" x14ac:dyDescent="0.35">
      <c r="A62" s="197" t="str">
        <f ca="1"/>
        <v>Marché terminé</v>
      </c>
      <c r="B62" s="276" t="str">
        <f ca="1"/>
        <v>B</v>
      </c>
      <c r="C62" s="277" t="str">
        <f ca="1"/>
        <v>🏗️ Bâtiments &amp; Travaux</v>
      </c>
      <c r="D62" s="278" t="str">
        <f ca="1"/>
        <v>Direction du Patrimoine et du Développement Durable</v>
      </c>
      <c r="E62" s="279" t="str">
        <f ca="1"/>
        <v>2021MSUGAPGAZ6</v>
      </c>
      <c r="F62" s="278" t="str">
        <f ca="1"/>
        <v>Fourniture et acheminement de gaz naturel et services associés (UGAP)</v>
      </c>
      <c r="G62" s="279" t="str">
        <f ca="1"/>
        <v>2021MSUGAPGAZ6</v>
      </c>
      <c r="H62" s="278" t="str">
        <f ca="1"/>
        <v>Fourniture et acheminement de gaz naturel et services associés (UGAP)</v>
      </c>
      <c r="I62" s="280" t="str">
        <f ca="1"/>
        <v>Marché subséquent</v>
      </c>
      <c r="J62" s="280" t="str">
        <f ca="1"/>
        <v>Marché subséquent</v>
      </c>
      <c r="K62" s="280" t="str">
        <f ca="1"/>
        <v>Marché subséquent</v>
      </c>
      <c r="L62" s="281">
        <f ca="1"/>
        <v>44378</v>
      </c>
      <c r="M62" s="281">
        <f ca="1"/>
        <v>45838</v>
      </c>
      <c r="N62" s="279" t="str">
        <f ca="1"/>
        <v>4600003801</v>
      </c>
      <c r="O62" s="282" t="str">
        <f ca="1"/>
        <v>0</v>
      </c>
      <c r="P62" s="278" t="str">
        <f ca="1"/>
        <v>Fournitures courantes</v>
      </c>
      <c r="Q62" s="279" t="str">
        <f ca="1"/>
        <v>2451</v>
      </c>
      <c r="R62" s="283" t="str">
        <f ca="1"/>
        <v>ENGIE</v>
      </c>
      <c r="S62" s="278" t="str">
        <f ca="1"/>
        <v>Mme. Marielle BERNAR</v>
      </c>
      <c r="T62" s="279" t="str">
        <f ca="1"/>
        <v>FR</v>
      </c>
      <c r="U62" s="285" t="str">
        <f ca="1"/>
        <v>https://upecnumerique.sharepoint.com/:f:/r/sites/DAF-PRB/documents_contractuels/2.March%C3%A9s%20acc%C3%A8s%20LIMITE/4.Fonctionnement%20courant/2021MSUGAPGAZ6/Gaz/2021MSUGAPGAZ6?csf=1&amp;web=1</v>
      </c>
      <c r="V62" s="278" t="str">
        <f ca="1"/>
        <v>Tous les sites de l'UPEC sauf marché(s) réservé(s) ou limité(s) à certains services particuliers. Contacter le Pôle achats dans le doute.</v>
      </c>
      <c r="W62" s="279" t="str">
        <f ca="1"/>
        <v>BA.02</v>
      </c>
      <c r="X62" s="284" t="str">
        <f ca="1"/>
        <v>COMBUSTIBLES GAZEUX DISTRIBUES</v>
      </c>
    </row>
    <row r="63" spans="1:24" ht="50.15" customHeight="1" x14ac:dyDescent="0.35">
      <c r="A63" s="197" t="str">
        <f ca="1"/>
        <v>Marché terminé</v>
      </c>
      <c r="B63" s="276" t="str">
        <f ca="1"/>
        <v>B</v>
      </c>
      <c r="C63" s="277" t="str">
        <f ca="1"/>
        <v>🏗️ Bâtiments &amp; Travaux</v>
      </c>
      <c r="D63" s="278" t="str">
        <f ca="1"/>
        <v>Direction du Patrimoine et du Développement Durable</v>
      </c>
      <c r="E63" s="279" t="str">
        <f ca="1"/>
        <v>2021PFTVXENTR1</v>
      </c>
      <c r="F63" s="278" t="str">
        <f ca="1"/>
        <v>LOT1Travaux gros œuvre</v>
      </c>
      <c r="G63" s="279" t="str">
        <f ca="1"/>
        <v>2021PFTVXENTR1</v>
      </c>
      <c r="H63" s="278" t="str">
        <f ca="1"/>
        <v>LOT1Travaux gros œuvre</v>
      </c>
      <c r="I63" s="280" t="str">
        <f ca="1"/>
        <v>Procédure formalisée</v>
      </c>
      <c r="J63" s="280" t="str">
        <f ca="1"/>
        <v>Contrat à bon de commande</v>
      </c>
      <c r="K63" s="280" t="str">
        <f ca="1"/>
        <v>Contrat à bon de commande</v>
      </c>
      <c r="L63" s="281">
        <f ca="1"/>
        <v>44399</v>
      </c>
      <c r="M63" s="281">
        <f ca="1"/>
        <v>45838</v>
      </c>
      <c r="N63" s="279" t="str">
        <f ca="1"/>
        <v>4600003863</v>
      </c>
      <c r="O63" s="282" t="str">
        <f ca="1"/>
        <v>750000</v>
      </c>
      <c r="P63" s="278" t="str">
        <f ca="1"/>
        <v>Travaux</v>
      </c>
      <c r="Q63" s="279" t="str">
        <f ca="1"/>
        <v>15477</v>
      </c>
      <c r="R63" s="283" t="str">
        <f ca="1"/>
        <v>AMBTP</v>
      </c>
      <c r="S63" s="278" t="str">
        <f ca="1"/>
        <v>ambtp@ambtp.com - 01 43 89 66 66</v>
      </c>
      <c r="T63" s="279" t="str">
        <f ca="1"/>
        <v>FR</v>
      </c>
      <c r="U63" s="285" t="str">
        <f ca="1"/>
        <v xml:space="preserve">https://upecnumerique.sharepoint.com/:f:/s/DAF-PRB/IgBzvD_YblKYQ76S4AHJvXZnAYwX-19VjM1AQ1hDP_K_9QE?e=UcqZmg </v>
      </c>
      <c r="V63" s="278" t="str">
        <f ca="1"/>
        <v>Tous les sites de l'UPEC sauf marché(s) réservé(s) ou limité(s) à certains services particuliers. Contacter le Pôle achats dans le doute.</v>
      </c>
      <c r="W63" s="279" t="str">
        <f ca="1"/>
        <v>BE.01</v>
      </c>
      <c r="X63" s="284" t="str">
        <f ca="1"/>
        <v>MACONNERIE, DEMOLITION ET DESAMIANTAGE</v>
      </c>
    </row>
    <row r="64" spans="1:24" ht="50.15" customHeight="1" x14ac:dyDescent="0.35">
      <c r="A64" s="197" t="str">
        <f ca="1"/>
        <v>Marché terminé</v>
      </c>
      <c r="B64" s="276" t="str">
        <f ca="1"/>
        <v>B</v>
      </c>
      <c r="C64" s="277" t="str">
        <f ca="1"/>
        <v>🏗️ Bâtiments &amp; Travaux</v>
      </c>
      <c r="D64" s="278" t="str">
        <f ca="1"/>
        <v>Direction du Patrimoine et du Développement Durable</v>
      </c>
      <c r="E64" s="279" t="str">
        <f ca="1"/>
        <v>2021PFTVXENTR1</v>
      </c>
      <c r="F64" s="278" t="str">
        <f ca="1"/>
        <v>LOT1Travaux gros œuvre</v>
      </c>
      <c r="G64" s="279" t="str">
        <f ca="1"/>
        <v>2021PFTVXENTR1</v>
      </c>
      <c r="H64" s="278" t="str">
        <f ca="1"/>
        <v>LOT1Travaux gros œuvre</v>
      </c>
      <c r="I64" s="280" t="str">
        <f ca="1"/>
        <v>Procédure formalisée</v>
      </c>
      <c r="J64" s="280" t="str">
        <f ca="1"/>
        <v>Contrat à bon de commande</v>
      </c>
      <c r="K64" s="280" t="str">
        <f ca="1"/>
        <v>Contrat à bon de commande</v>
      </c>
      <c r="L64" s="281">
        <f ca="1"/>
        <v>44399</v>
      </c>
      <c r="M64" s="281">
        <f ca="1"/>
        <v>45838</v>
      </c>
      <c r="N64" s="279" t="str">
        <f ca="1"/>
        <v>4600003864</v>
      </c>
      <c r="O64" s="282" t="str">
        <f ca="1"/>
        <v>750000</v>
      </c>
      <c r="P64" s="278" t="str">
        <f ca="1"/>
        <v>Travaux</v>
      </c>
      <c r="Q64" s="279" t="str">
        <f ca="1"/>
        <v>15477</v>
      </c>
      <c r="R64" s="283" t="str">
        <f ca="1"/>
        <v>AMBTP</v>
      </c>
      <c r="S64" s="278" t="str">
        <f ca="1"/>
        <v>ambtp@ambtp.com - 01 43 89 66 66</v>
      </c>
      <c r="T64" s="279" t="str">
        <f ca="1"/>
        <v>FR</v>
      </c>
      <c r="U64"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64" s="278" t="str">
        <f ca="1"/>
        <v>Tous les sites de l'UPEC sauf marché(s) réservé(s) ou limité(s) à certains services particuliers. Contacter le Pôle achats dans le doute.</v>
      </c>
      <c r="W64" s="279" t="str">
        <f ca="1"/>
        <v>BE.01</v>
      </c>
      <c r="X64" s="284" t="str">
        <f ca="1"/>
        <v>MACONNERIE, DEMOLITION ET DESAMIANTAGE</v>
      </c>
    </row>
    <row r="65" spans="1:24" ht="50.15" customHeight="1" x14ac:dyDescent="0.35">
      <c r="A65" s="197" t="str">
        <f ca="1"/>
        <v>Marché terminé</v>
      </c>
      <c r="B65" s="276" t="str">
        <f ca="1"/>
        <v>B</v>
      </c>
      <c r="C65" s="277" t="str">
        <f ca="1"/>
        <v>🏗️ Bâtiments &amp; Travaux</v>
      </c>
      <c r="D65" s="278" t="str">
        <f ca="1"/>
        <v>Direction du Patrimoine et du Développement Durable</v>
      </c>
      <c r="E65" s="279" t="str">
        <f ca="1"/>
        <v>2021PFTVXENTR1</v>
      </c>
      <c r="F65" s="278" t="str">
        <f ca="1"/>
        <v>LOT1Travaux gros œuvre</v>
      </c>
      <c r="G65" s="279" t="str">
        <f ca="1"/>
        <v>2021PFTVXENTR1</v>
      </c>
      <c r="H65" s="278" t="str">
        <f ca="1"/>
        <v>LOT1Travaux gros œuvre</v>
      </c>
      <c r="I65" s="280" t="str">
        <f ca="1"/>
        <v>Procédure formalisée</v>
      </c>
      <c r="J65" s="280" t="str">
        <f ca="1"/>
        <v>Contrat à bon de commande</v>
      </c>
      <c r="K65" s="280" t="str">
        <f ca="1"/>
        <v>Contrat à bon de commande</v>
      </c>
      <c r="L65" s="281">
        <f ca="1"/>
        <v>44399</v>
      </c>
      <c r="M65" s="281">
        <f ca="1"/>
        <v>45838</v>
      </c>
      <c r="N65" s="279" t="str">
        <f ca="1"/>
        <v>4600003865</v>
      </c>
      <c r="O65" s="282" t="str">
        <f ca="1"/>
        <v>750000</v>
      </c>
      <c r="P65" s="278" t="str">
        <f ca="1"/>
        <v>Travaux</v>
      </c>
      <c r="Q65" s="279" t="str">
        <f ca="1"/>
        <v>15477</v>
      </c>
      <c r="R65" s="283" t="str">
        <f ca="1"/>
        <v>AMBTP</v>
      </c>
      <c r="S65" s="278" t="str">
        <f ca="1"/>
        <v>ambtp@ambtp.com - 01 43 89 66 66</v>
      </c>
      <c r="T65" s="279" t="str">
        <f ca="1"/>
        <v>FR</v>
      </c>
      <c r="U65" s="285" t="str">
        <f ca="1"/>
        <v xml:space="preserve">https://upecnumerique.sharepoint.com/:f:/s/DAF-PRB/IgBzvD_YblKYQ76S4AHJvXZnAYwX-19VjM1AQ1hDP_K_9QE?e=UcqZmg </v>
      </c>
      <c r="V65" s="278" t="str">
        <f ca="1"/>
        <v>Tous les sites de l'UPEC sauf marché(s) réservé(s) ou limité(s) à certains services particuliers. Contacter le Pôle achats dans le doute.</v>
      </c>
      <c r="W65" s="279" t="str">
        <f ca="1"/>
        <v>BE.01</v>
      </c>
      <c r="X65" s="284" t="str">
        <f ca="1"/>
        <v>MACONNERIE, DEMOLITION ET DESAMIANTAGE</v>
      </c>
    </row>
    <row r="66" spans="1:24" ht="50.15" customHeight="1" x14ac:dyDescent="0.35">
      <c r="A66" s="197" t="str">
        <f ca="1"/>
        <v>Marché terminé</v>
      </c>
      <c r="B66" s="276" t="str">
        <f ca="1"/>
        <v>B</v>
      </c>
      <c r="C66" s="277" t="str">
        <f ca="1"/>
        <v>🏗️ Bâtiments &amp; Travaux</v>
      </c>
      <c r="D66" s="278" t="str">
        <f ca="1"/>
        <v>Direction du Patrimoine et du Développement Durable</v>
      </c>
      <c r="E66" s="279" t="str">
        <f ca="1"/>
        <v>2021PFTVXENTR7</v>
      </c>
      <c r="F66" s="278" t="str">
        <f ca="1"/>
        <v>Lot 7 : Travaux annuels de serrurerie, métallerie et menuiseries métalliques des différents sites de l’université Paris-Est Créteil Val-de-Marne</v>
      </c>
      <c r="G66" s="279" t="str">
        <f ca="1"/>
        <v>2021PFTVXENTR7</v>
      </c>
      <c r="H66" s="278" t="str">
        <f ca="1"/>
        <v>Lot 7 : Travaux annuels de serrurerie, métallerie et menuiseries métalliques des différents sites de l’université Paris-Est Créteil Val-de-Marne</v>
      </c>
      <c r="I66" s="280" t="str">
        <f ca="1"/>
        <v>Procédure formalisée</v>
      </c>
      <c r="J66" s="280" t="str">
        <f ca="1"/>
        <v>Contrat à bon de commande</v>
      </c>
      <c r="K66" s="280" t="str">
        <f ca="1"/>
        <v>Contrat à bon de commande</v>
      </c>
      <c r="L66" s="281">
        <f ca="1"/>
        <v>44399</v>
      </c>
      <c r="M66" s="281">
        <f ca="1"/>
        <v>45838</v>
      </c>
      <c r="N66" s="279" t="str">
        <f ca="1"/>
        <v>4600003867</v>
      </c>
      <c r="O66" s="282" t="str">
        <f ca="1"/>
        <v>320000</v>
      </c>
      <c r="P66" s="278" t="str">
        <f ca="1"/>
        <v>Travaux</v>
      </c>
      <c r="Q66" s="279" t="str">
        <f ca="1"/>
        <v>5607</v>
      </c>
      <c r="R66" s="283" t="str">
        <f ca="1"/>
        <v>SMAI</v>
      </c>
      <c r="S66" s="278" t="str">
        <f ca="1"/>
        <v>caroline@smai-idf.fr   -  01 48 89 97 84</v>
      </c>
      <c r="T66" s="279" t="str">
        <f ca="1"/>
        <v>FR</v>
      </c>
      <c r="U66" s="285" t="str">
        <f ca="1"/>
        <v xml:space="preserve">https://upecnumerique.sharepoint.com/:f:/s/DAF-PRB/IgBzvD_YblKYQ76S4AHJvXZnAYwX-19VjM1AQ1hDP_K_9QE?e=UcqZmg </v>
      </c>
      <c r="V66" s="278" t="str">
        <f ca="1"/>
        <v>Tous les sites de l'UPEC sauf marché(s) réservé(s) ou limité(s) à certains services particuliers. Contacter le Pôle achats dans le doute.</v>
      </c>
      <c r="W66" s="279" t="str">
        <f ca="1"/>
        <v>BE.02</v>
      </c>
      <c r="X66" s="284" t="str">
        <f ca="1"/>
        <v>MENUISERIE, SERRURERIE</v>
      </c>
    </row>
    <row r="67" spans="1:24" ht="50.15" customHeight="1" x14ac:dyDescent="0.35">
      <c r="A67" s="197" t="str">
        <f ca="1"/>
        <v>Marché terminé</v>
      </c>
      <c r="B67" s="276" t="str">
        <f ca="1"/>
        <v>B</v>
      </c>
      <c r="C67" s="277" t="str">
        <f ca="1"/>
        <v>🏗️ Bâtiments &amp; Travaux</v>
      </c>
      <c r="D67" s="278" t="str">
        <f ca="1"/>
        <v>Direction du Patrimoine et du Développement Durable</v>
      </c>
      <c r="E67" s="279" t="str">
        <f ca="1"/>
        <v>2021PFTVXENTR7</v>
      </c>
      <c r="F67" s="278" t="str">
        <f ca="1"/>
        <v>Lot 7 : Travaux annuels de serrurerie, métallerie et menuiseries métalliques des différents sites de l’université Paris-Est Créteil Val-de-Marne</v>
      </c>
      <c r="G67" s="279" t="str">
        <f ca="1"/>
        <v>2021PFTVXENTR7</v>
      </c>
      <c r="H67" s="278" t="str">
        <f ca="1"/>
        <v>Lot 7 : Travaux annuels de serrurerie, métallerie et menuiseries métalliques des différents sites de l’université Paris-Est Créteil Val-de-Marne</v>
      </c>
      <c r="I67" s="280" t="str">
        <f ca="1"/>
        <v>Procédure formalisée</v>
      </c>
      <c r="J67" s="280" t="str">
        <f ca="1"/>
        <v>Contrat à bon de commande</v>
      </c>
      <c r="K67" s="280" t="str">
        <f ca="1"/>
        <v>Contrat à bon de commande</v>
      </c>
      <c r="L67" s="281">
        <f ca="1"/>
        <v>44399</v>
      </c>
      <c r="M67" s="281">
        <f ca="1"/>
        <v>45838</v>
      </c>
      <c r="N67" s="279" t="str">
        <f ca="1"/>
        <v>4600003868</v>
      </c>
      <c r="O67" s="282" t="str">
        <f ca="1"/>
        <v>124000</v>
      </c>
      <c r="P67" s="278" t="str">
        <f ca="1"/>
        <v>Travaux</v>
      </c>
      <c r="Q67" s="279" t="str">
        <f ca="1"/>
        <v>5607</v>
      </c>
      <c r="R67" s="283" t="str">
        <f ca="1"/>
        <v>SMAI</v>
      </c>
      <c r="S67" s="278" t="str">
        <f ca="1"/>
        <v>caroline@smai-idf.fr   -  01 48 89 97 84</v>
      </c>
      <c r="T67" s="279" t="str">
        <f ca="1"/>
        <v>FR</v>
      </c>
      <c r="U67"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67" s="278" t="str">
        <f ca="1"/>
        <v>Tous les sites de l'UPEC sauf marché(s) réservé(s) ou limité(s) à certains services particuliers. Contacter le Pôle achats dans le doute.</v>
      </c>
      <c r="W67" s="279" t="str">
        <f ca="1"/>
        <v>BE.02</v>
      </c>
      <c r="X67" s="284" t="str">
        <f ca="1"/>
        <v>MENUISERIE, SERRURERIE</v>
      </c>
    </row>
    <row r="68" spans="1:24" ht="50.15" customHeight="1" x14ac:dyDescent="0.35">
      <c r="A68" s="197" t="str">
        <f ca="1"/>
        <v>Marché terminé</v>
      </c>
      <c r="B68" s="276" t="str">
        <f ca="1"/>
        <v>B</v>
      </c>
      <c r="C68" s="277" t="str">
        <f ca="1"/>
        <v>🏗️ Bâtiments &amp; Travaux</v>
      </c>
      <c r="D68" s="278" t="str">
        <f ca="1"/>
        <v>Direction du Patrimoine et du Développement Durable</v>
      </c>
      <c r="E68" s="279" t="str">
        <f ca="1"/>
        <v>2021PFTVXENTR7</v>
      </c>
      <c r="F68" s="278" t="str">
        <f ca="1"/>
        <v>Lot 7 : Travaux annuels de serrurerie, métallerie et menuiseries métalliques des différents sites de l’université Paris-Est Créteil Val-de-Marne</v>
      </c>
      <c r="G68" s="279" t="str">
        <f ca="1"/>
        <v>2021PFTVXENTR7</v>
      </c>
      <c r="H68" s="278" t="str">
        <f ca="1"/>
        <v>Lot 7 : Travaux annuels de serrurerie, métallerie et menuiseries métalliques des différents sites de l’université Paris-Est Créteil Val-de-Marne</v>
      </c>
      <c r="I68" s="280" t="str">
        <f ca="1"/>
        <v>Procédure formalisée</v>
      </c>
      <c r="J68" s="280" t="str">
        <f ca="1"/>
        <v>Contrat à bon de commande</v>
      </c>
      <c r="K68" s="280" t="str">
        <f ca="1"/>
        <v>Contrat à bon de commande</v>
      </c>
      <c r="L68" s="281">
        <f ca="1"/>
        <v>44399</v>
      </c>
      <c r="M68" s="281">
        <f ca="1"/>
        <v>45838</v>
      </c>
      <c r="N68" s="279" t="str">
        <f ca="1"/>
        <v>4600003869</v>
      </c>
      <c r="O68" s="282" t="str">
        <f ca="1"/>
        <v>236000</v>
      </c>
      <c r="P68" s="278" t="str">
        <f ca="1"/>
        <v>Travaux</v>
      </c>
      <c r="Q68" s="279" t="str">
        <f ca="1"/>
        <v>5607</v>
      </c>
      <c r="R68" s="283" t="str">
        <f ca="1"/>
        <v>SMAI</v>
      </c>
      <c r="S68" s="278" t="str">
        <f ca="1"/>
        <v>caroline@smai-idf.fr   -  01 48 89 97 84</v>
      </c>
      <c r="T68" s="279" t="str">
        <f ca="1"/>
        <v>FR</v>
      </c>
      <c r="U68" s="285" t="str">
        <f ca="1"/>
        <v xml:space="preserve">https://upecnumerique.sharepoint.com/:f:/s/DAF-PRB/IgBzvD_YblKYQ76S4AHJvXZnAYwX-19VjM1AQ1hDP_K_9QE?e=UcqZmg </v>
      </c>
      <c r="V68" s="278" t="str">
        <f ca="1"/>
        <v>Tous les sites de l'UPEC sauf marché(s) réservé(s) ou limité(s) à certains services particuliers. Contacter le Pôle achats dans le doute.</v>
      </c>
      <c r="W68" s="279" t="str">
        <f ca="1"/>
        <v>BE.02</v>
      </c>
      <c r="X68" s="284" t="str">
        <f ca="1"/>
        <v>MENUISERIE, SERRURERIE</v>
      </c>
    </row>
    <row r="69" spans="1:24" ht="50.15" customHeight="1" x14ac:dyDescent="0.35">
      <c r="A69" s="197" t="str">
        <f ca="1"/>
        <v>Marché terminé</v>
      </c>
      <c r="B69" s="276" t="str">
        <f ca="1"/>
        <v>B</v>
      </c>
      <c r="C69" s="277" t="str">
        <f ca="1"/>
        <v>🏗️ Bâtiments &amp; Travaux</v>
      </c>
      <c r="D69" s="278" t="str">
        <f ca="1"/>
        <v>Direction du Patrimoine et du Développement Durable</v>
      </c>
      <c r="E69" s="279" t="str">
        <f ca="1"/>
        <v>2021PFTVXENTR8</v>
      </c>
      <c r="F69" s="278" t="str">
        <f ca="1"/>
        <v>Lot 8 : Travaux annuels d’occultation et protection solaire pour les différents sites de l’université Paris-Est Créteil Val-de-Marne</v>
      </c>
      <c r="G69" s="279" t="str">
        <f ca="1"/>
        <v>2021PFTVXENTR8</v>
      </c>
      <c r="H69" s="278" t="str">
        <f ca="1"/>
        <v>Lot 8 : Travaux annuels d’occultation et protection solaire pour les différents sites de l’université Paris-Est Créteil Val-de-Marne</v>
      </c>
      <c r="I69" s="280" t="str">
        <f ca="1"/>
        <v>Procédure formalisée</v>
      </c>
      <c r="J69" s="280" t="str">
        <f ca="1"/>
        <v>Contrat à bon de commande</v>
      </c>
      <c r="K69" s="280" t="str">
        <f ca="1"/>
        <v>Contrat à bon de commande</v>
      </c>
      <c r="L69" s="281">
        <f ca="1"/>
        <v>44399</v>
      </c>
      <c r="M69" s="281">
        <f ca="1"/>
        <v>45838</v>
      </c>
      <c r="N69" s="279" t="str">
        <f ca="1"/>
        <v>4600003871</v>
      </c>
      <c r="O69" s="282" t="str">
        <f ca="1"/>
        <v>120000</v>
      </c>
      <c r="P69" s="278" t="str">
        <f ca="1"/>
        <v>Travaux</v>
      </c>
      <c r="Q69" s="279" t="str">
        <f ca="1"/>
        <v>5727</v>
      </c>
      <c r="R69" s="283" t="str">
        <f ca="1"/>
        <v>ABPSI</v>
      </c>
      <c r="S69" s="278" t="str">
        <f ca="1"/>
        <v>info@abpsi.fr  --  01 48 83 53 54</v>
      </c>
      <c r="T69" s="279" t="str">
        <f ca="1"/>
        <v>FR</v>
      </c>
      <c r="U69" s="285" t="str">
        <f ca="1"/>
        <v xml:space="preserve">https://upecnumerique.sharepoint.com/:f:/s/DAF-PRB/IgBzvD_YblKYQ76S4AHJvXZnAYwX-19VjM1AQ1hDP_K_9QE?e=UcqZmg </v>
      </c>
      <c r="V69" s="278" t="str">
        <f ca="1"/>
        <v>Tous les sites de l'UPEC sauf marché(s) réservé(s) ou limité(s) à certains services particuliers. Contacter le Pôle achats dans le doute.</v>
      </c>
      <c r="W69" s="279" t="str">
        <f ca="1"/>
        <v>BE.09</v>
      </c>
      <c r="X69" s="284" t="str">
        <f ca="1"/>
        <v>AUTRES TRAVAUX D'AMENAGEMENT DES BATIMENTS</v>
      </c>
    </row>
    <row r="70" spans="1:24" ht="50.15" customHeight="1" x14ac:dyDescent="0.35">
      <c r="A70" s="197" t="str">
        <f ca="1"/>
        <v>Marché terminé</v>
      </c>
      <c r="B70" s="276" t="str">
        <f ca="1"/>
        <v>B</v>
      </c>
      <c r="C70" s="277" t="str">
        <f ca="1"/>
        <v>🏗️ Bâtiments &amp; Travaux</v>
      </c>
      <c r="D70" s="278" t="str">
        <f ca="1"/>
        <v>Direction du Patrimoine et du Développement Durable</v>
      </c>
      <c r="E70" s="279" t="str">
        <f ca="1"/>
        <v>2021PFTVXENTR8</v>
      </c>
      <c r="F70" s="278" t="str">
        <f ca="1"/>
        <v>Lot 8 : Travaux annuels d’occultation et protection solaire pour les différents sites de l’université Paris-Est Créteil Val-de-Marne</v>
      </c>
      <c r="G70" s="279" t="str">
        <f ca="1"/>
        <v>2021PFTVXENTR8</v>
      </c>
      <c r="H70" s="278" t="str">
        <f ca="1"/>
        <v>Lot 8 : Travaux annuels d’occultation et protection solaire pour les différents sites de l’université Paris-Est Créteil Val-de-Marne</v>
      </c>
      <c r="I70" s="280" t="str">
        <f ca="1"/>
        <v>Procédure formalisée</v>
      </c>
      <c r="J70" s="280" t="str">
        <f ca="1"/>
        <v>Contrat à bon de commande</v>
      </c>
      <c r="K70" s="280" t="str">
        <f ca="1"/>
        <v>Contrat à bon de commande</v>
      </c>
      <c r="L70" s="281">
        <f ca="1"/>
        <v>44399</v>
      </c>
      <c r="M70" s="281">
        <f ca="1"/>
        <v>45838</v>
      </c>
      <c r="N70" s="279" t="str">
        <f ca="1"/>
        <v>4600003872</v>
      </c>
      <c r="O70" s="282" t="str">
        <f ca="1"/>
        <v>240000</v>
      </c>
      <c r="P70" s="278" t="str">
        <f ca="1"/>
        <v>Travaux</v>
      </c>
      <c r="Q70" s="279" t="str">
        <f ca="1"/>
        <v>5727</v>
      </c>
      <c r="R70" s="283" t="str">
        <f ca="1"/>
        <v>ABPSI</v>
      </c>
      <c r="S70" s="278" t="str">
        <f ca="1"/>
        <v>info@abpsi.fr  --  01 48 83 53 54</v>
      </c>
      <c r="T70" s="279" t="str">
        <f ca="1"/>
        <v>FR</v>
      </c>
      <c r="U70"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70" s="278" t="str">
        <f ca="1"/>
        <v>Tous les sites de l'UPEC sauf marché(s) réservé(s) ou limité(s) à certains services particuliers. Contacter le Pôle achats dans le doute.</v>
      </c>
      <c r="W70" s="279" t="str">
        <f ca="1"/>
        <v>BE.09</v>
      </c>
      <c r="X70" s="284" t="str">
        <f ca="1"/>
        <v>AUTRES TRAVAUX D'AMENAGEMENT DES BATIMENTS</v>
      </c>
    </row>
    <row r="71" spans="1:24" ht="50.15" customHeight="1" x14ac:dyDescent="0.35">
      <c r="A71" s="197" t="str">
        <f ca="1"/>
        <v>Marché terminé</v>
      </c>
      <c r="B71" s="276" t="str">
        <f ca="1"/>
        <v>B</v>
      </c>
      <c r="C71" s="277" t="str">
        <f ca="1"/>
        <v>🏗️ Bâtiments &amp; Travaux</v>
      </c>
      <c r="D71" s="278" t="str">
        <f ca="1"/>
        <v>Direction du Patrimoine et du Développement Durable</v>
      </c>
      <c r="E71" s="279" t="str">
        <f ca="1"/>
        <v>2021PFTVXENT11</v>
      </c>
      <c r="F71" s="278" t="str">
        <f ca="1"/>
        <v>Lot 11 : Travaux annuels d’isolation, étanchéité et bardage extérieurs pour différents sites de l’université</v>
      </c>
      <c r="G71" s="279" t="str">
        <f ca="1"/>
        <v>2021PFTVXENT11</v>
      </c>
      <c r="H71" s="278" t="str">
        <f ca="1"/>
        <v>Lot 11 : Travaux annuels d’isolation, étanchéité et bardage extérieurs pour différents sites de l’université</v>
      </c>
      <c r="I71" s="280" t="str">
        <f ca="1"/>
        <v>Procédure formalisée</v>
      </c>
      <c r="J71" s="280" t="str">
        <f ca="1"/>
        <v>Contrat à bon de commande</v>
      </c>
      <c r="K71" s="280" t="str">
        <f ca="1"/>
        <v>Contrat à bon de commande</v>
      </c>
      <c r="L71" s="281">
        <f ca="1"/>
        <v>44399</v>
      </c>
      <c r="M71" s="281">
        <f ca="1"/>
        <v>45838</v>
      </c>
      <c r="N71" s="279" t="str">
        <f ca="1"/>
        <v>4600003875</v>
      </c>
      <c r="O71" s="282" t="str">
        <f ca="1"/>
        <v>5450000</v>
      </c>
      <c r="P71" s="278" t="str">
        <f ca="1"/>
        <v>Travaux</v>
      </c>
      <c r="Q71" s="279" t="str">
        <f ca="1"/>
        <v>10457</v>
      </c>
      <c r="R71" s="283" t="str">
        <f ca="1"/>
        <v>ENTREPRISE CRIVELLI</v>
      </c>
      <c r="S71" s="278" t="str">
        <f ca="1"/>
        <v>Contact@entreprisecrivelli.fr -  01 46 65 26 29</v>
      </c>
      <c r="T71" s="279" t="str">
        <f ca="1"/>
        <v>FR</v>
      </c>
      <c r="U71" s="285" t="str">
        <f ca="1"/>
        <v xml:space="preserve">https://upecnumerique.sharepoint.com/:f:/s/DAF-PRB/IgBzvD_YblKYQ76S4AHJvXZnAYwX-19VjM1AQ1hDP_K_9QE?e=UcqZmg </v>
      </c>
      <c r="V71" s="278" t="str">
        <f ca="1"/>
        <v>Tous les sites de l'UPEC sauf marché(s) réservé(s) ou limité(s) à certains services particuliers. Contacter le Pôle achats dans le doute.</v>
      </c>
      <c r="W71" s="279" t="str">
        <f ca="1"/>
        <v>BE.03</v>
      </c>
      <c r="X71" s="284" t="str">
        <f ca="1"/>
        <v>ETANCHEITE, BARDAGE, COUVERTURE ET ZINGUERIE</v>
      </c>
    </row>
    <row r="72" spans="1:24" ht="50.15" customHeight="1" x14ac:dyDescent="0.35">
      <c r="A72" s="197" t="str">
        <f ca="1"/>
        <v>Marché terminé</v>
      </c>
      <c r="B72" s="276" t="str">
        <f ca="1"/>
        <v>B</v>
      </c>
      <c r="C72" s="277" t="str">
        <f ca="1"/>
        <v>🏗️ Bâtiments &amp; Travaux</v>
      </c>
      <c r="D72" s="278" t="str">
        <f ca="1"/>
        <v>Direction du Patrimoine et du Développement Durable</v>
      </c>
      <c r="E72" s="279" t="str">
        <f ca="1"/>
        <v>2021PFTVXENT11</v>
      </c>
      <c r="F72" s="278" t="str">
        <f ca="1"/>
        <v>Lot 11 : Travaux annuels d’isolation, étanchéité et bardage extérieurs pour différents sites de l’université</v>
      </c>
      <c r="G72" s="279" t="str">
        <f ca="1"/>
        <v>2021PFTVXENT11</v>
      </c>
      <c r="H72" s="278" t="str">
        <f ca="1"/>
        <v>Lot 11 : Travaux annuels d’isolation, étanchéité et bardage extérieurs pour différents sites de l’université</v>
      </c>
      <c r="I72" s="280" t="str">
        <f ca="1"/>
        <v>Procédure formalisée</v>
      </c>
      <c r="J72" s="280" t="str">
        <f ca="1"/>
        <v>Contrat à bon de commande</v>
      </c>
      <c r="K72" s="280" t="str">
        <f ca="1"/>
        <v>Contrat à bon de commande</v>
      </c>
      <c r="L72" s="281">
        <f ca="1"/>
        <v>44399</v>
      </c>
      <c r="M72" s="281">
        <f ca="1"/>
        <v>45838</v>
      </c>
      <c r="N72" s="279" t="str">
        <f ca="1"/>
        <v>4600003876</v>
      </c>
      <c r="O72" s="282" t="str">
        <f ca="1"/>
        <v>5450000</v>
      </c>
      <c r="P72" s="278" t="str">
        <f ca="1"/>
        <v>Travaux</v>
      </c>
      <c r="Q72" s="279" t="str">
        <f ca="1"/>
        <v>10457</v>
      </c>
      <c r="R72" s="283" t="str">
        <f ca="1"/>
        <v>ENTREPRISE CRIVELLI</v>
      </c>
      <c r="S72" s="278" t="str">
        <f ca="1"/>
        <v>Contact@entreprisecrivelli.fr -  01 46 65 26 29</v>
      </c>
      <c r="T72" s="279" t="str">
        <f ca="1"/>
        <v>FR</v>
      </c>
      <c r="U72"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72" s="278" t="str">
        <f ca="1"/>
        <v>Tous les sites de l'UPEC sauf marché(s) réservé(s) ou limité(s) à certains services particuliers. Contacter le Pôle achats dans le doute.</v>
      </c>
      <c r="W72" s="279" t="str">
        <f ca="1"/>
        <v>BE.03</v>
      </c>
      <c r="X72" s="284" t="str">
        <f ca="1"/>
        <v>ETANCHEITE, BARDAGE, COUVERTURE ET ZINGUERIE</v>
      </c>
    </row>
    <row r="73" spans="1:24" ht="50.15" customHeight="1" x14ac:dyDescent="0.35">
      <c r="A73" s="197" t="str">
        <f ca="1"/>
        <v>Marché terminé</v>
      </c>
      <c r="B73" s="276" t="str">
        <f ca="1"/>
        <v>B</v>
      </c>
      <c r="C73" s="277" t="str">
        <f ca="1"/>
        <v>🏗️ Bâtiments &amp; Travaux</v>
      </c>
      <c r="D73" s="278" t="str">
        <f ca="1"/>
        <v>Direction du Patrimoine et du Développement Durable</v>
      </c>
      <c r="E73" s="279" t="str">
        <f ca="1"/>
        <v>2021PFTVXENT11</v>
      </c>
      <c r="F73" s="278" t="str">
        <f ca="1"/>
        <v>Lot 11 : Travaux annuels d’isolation, étanchéité et bardage extérieurs pour différents sites de l’université</v>
      </c>
      <c r="G73" s="279" t="str">
        <f ca="1"/>
        <v>2021PFTVXENT11</v>
      </c>
      <c r="H73" s="278" t="str">
        <f ca="1"/>
        <v>Lot 11 : Travaux annuels d’isolation, étanchéité et bardage extérieurs pour différents sites de l’université</v>
      </c>
      <c r="I73" s="280" t="str">
        <f ca="1"/>
        <v>Procédure formalisée</v>
      </c>
      <c r="J73" s="280" t="str">
        <f ca="1"/>
        <v>Contrat à bon de commande</v>
      </c>
      <c r="K73" s="280" t="str">
        <f ca="1"/>
        <v>Contrat à bon de commande</v>
      </c>
      <c r="L73" s="281">
        <f ca="1"/>
        <v>44399</v>
      </c>
      <c r="M73" s="281">
        <f ca="1"/>
        <v>45838</v>
      </c>
      <c r="N73" s="279" t="str">
        <f ca="1"/>
        <v>4600003877</v>
      </c>
      <c r="O73" s="282" t="str">
        <f ca="1"/>
        <v>5450000</v>
      </c>
      <c r="P73" s="278" t="str">
        <f ca="1"/>
        <v>Travaux</v>
      </c>
      <c r="Q73" s="279" t="str">
        <f ca="1"/>
        <v>10457</v>
      </c>
      <c r="R73" s="283" t="str">
        <f ca="1"/>
        <v>ENTREPRISE CRIVELLI</v>
      </c>
      <c r="S73" s="278" t="str">
        <f ca="1"/>
        <v>Contact@entreprisecrivelli.fr -  01 46 65 26 29</v>
      </c>
      <c r="T73" s="279" t="str">
        <f ca="1"/>
        <v>FR</v>
      </c>
      <c r="U73" s="285" t="str">
        <f ca="1"/>
        <v xml:space="preserve">https://upecnumerique.sharepoint.com/:f:/s/DAF-PRB/IgBzvD_YblKYQ76S4AHJvXZnAYwX-19VjM1AQ1hDP_K_9QE?e=UcqZmg </v>
      </c>
      <c r="V73" s="278" t="str">
        <f ca="1"/>
        <v>Tous les sites de l'UPEC sauf marché(s) réservé(s) ou limité(s) à certains services particuliers. Contacter le Pôle achats dans le doute.</v>
      </c>
      <c r="W73" s="279" t="str">
        <f ca="1"/>
        <v>BE.03</v>
      </c>
      <c r="X73" s="284" t="str">
        <f ca="1"/>
        <v>ETANCHEITE, BARDAGE, COUVERTURE ET ZINGUERIE</v>
      </c>
    </row>
    <row r="74" spans="1:24" ht="50.15" customHeight="1" x14ac:dyDescent="0.35">
      <c r="A74" s="197" t="str">
        <f ca="1"/>
        <v>Marché terminé</v>
      </c>
      <c r="B74" s="276" t="str">
        <f ca="1"/>
        <v>B</v>
      </c>
      <c r="C74" s="277" t="str">
        <f ca="1"/>
        <v>🏗️ Bâtiments &amp; Travaux</v>
      </c>
      <c r="D74" s="278" t="str">
        <f ca="1"/>
        <v>Direction du Patrimoine et du Développement Durable</v>
      </c>
      <c r="E74" s="279" t="str">
        <f ca="1"/>
        <v>2021PFTVXENTR6</v>
      </c>
      <c r="F74" s="278" t="str">
        <f ca="1"/>
        <v>Lot 6 : Travaux annuels de peinture et sols souples pour différents sites de l’université Paris-Est Créteil Val-de-Marne</v>
      </c>
      <c r="G74" s="279" t="str">
        <f ca="1"/>
        <v>2021PFTVXENTR6</v>
      </c>
      <c r="H74" s="278" t="str">
        <f ca="1"/>
        <v>Lot 6 : Travaux annuels de peinture et sols souples pour différents sites de l’université Paris-Est Créteil Val-de-Marne</v>
      </c>
      <c r="I74" s="280" t="str">
        <f ca="1"/>
        <v>Procédure formalisée</v>
      </c>
      <c r="J74" s="280" t="str">
        <f ca="1"/>
        <v>Marché subséquent</v>
      </c>
      <c r="K74" s="280" t="str">
        <f ca="1"/>
        <v>Marché subséquent</v>
      </c>
      <c r="L74" s="281">
        <f ca="1"/>
        <v>44399</v>
      </c>
      <c r="M74" s="281">
        <f ca="1"/>
        <v>45838</v>
      </c>
      <c r="N74" s="279" t="str">
        <f ca="1"/>
        <v>4600003879</v>
      </c>
      <c r="O74" s="282" t="str">
        <f ca="1"/>
        <v>140000</v>
      </c>
      <c r="P74" s="278" t="str">
        <f ca="1"/>
        <v>Travaux</v>
      </c>
      <c r="Q74" s="279" t="str">
        <f ca="1"/>
        <v>5841</v>
      </c>
      <c r="R74" s="283" t="str">
        <f ca="1"/>
        <v>LES PEINTURES PARISIENNES</v>
      </c>
      <c r="S74" s="278" t="str">
        <f ca="1"/>
        <v>lespeinturesparisiennes@orange.fr - 01 41 27 25 60</v>
      </c>
      <c r="T74" s="279" t="str">
        <f ca="1"/>
        <v>FR</v>
      </c>
      <c r="U74" s="285" t="str">
        <f ca="1"/>
        <v xml:space="preserve">https://upecnumerique.sharepoint.com/:f:/s/DAF-PRB/IgBzvD_YblKYQ76S4AHJvXZnAYwX-19VjM1AQ1hDP_K_9QE?e=UcqZmg </v>
      </c>
      <c r="V74" s="278" t="str">
        <f ca="1"/>
        <v>Tous les sites de l'UPEC sauf marché(s) réservé(s) ou limité(s) à certains services particuliers. Contacter le Pôle achats dans le doute.</v>
      </c>
      <c r="W74" s="279" t="str">
        <f ca="1"/>
        <v>BE.05</v>
      </c>
      <c r="X74" s="284" t="str">
        <f ca="1"/>
        <v>PEINTURES, REVETEMENTS DE SOLS, RAVALEMENT</v>
      </c>
    </row>
    <row r="75" spans="1:24" ht="50.15" customHeight="1" x14ac:dyDescent="0.35">
      <c r="A75" s="197" t="str">
        <f ca="1"/>
        <v>Marché terminé</v>
      </c>
      <c r="B75" s="276" t="str">
        <f ca="1"/>
        <v>B</v>
      </c>
      <c r="C75" s="277" t="str">
        <f ca="1"/>
        <v>🏗️ Bâtiments &amp; Travaux</v>
      </c>
      <c r="D75" s="278" t="str">
        <f ca="1"/>
        <v>Direction du Patrimoine et du Développement Durable</v>
      </c>
      <c r="E75" s="279" t="str">
        <f ca="1"/>
        <v>2021PFTVXENTR6</v>
      </c>
      <c r="F75" s="278" t="str">
        <f ca="1"/>
        <v>Lot 6 : Travaux annuels de peinture et sols souples pour différents sites de l’université Paris-Est Créteil Val-de-Marne</v>
      </c>
      <c r="G75" s="279" t="str">
        <f ca="1"/>
        <v>2021PFTVXENTR6</v>
      </c>
      <c r="H75" s="278" t="str">
        <f ca="1"/>
        <v>Lot 6 : Travaux annuels de peinture et sols souples pour différents sites de l’université Paris-Est Créteil Val-de-Marne</v>
      </c>
      <c r="I75" s="280" t="str">
        <f ca="1"/>
        <v>Procédure formalisée</v>
      </c>
      <c r="J75" s="280" t="str">
        <f ca="1"/>
        <v>Marché subséquent</v>
      </c>
      <c r="K75" s="280" t="str">
        <f ca="1"/>
        <v>Marché subséquent</v>
      </c>
      <c r="L75" s="281">
        <f ca="1"/>
        <v>44399</v>
      </c>
      <c r="M75" s="281">
        <f ca="1"/>
        <v>45838</v>
      </c>
      <c r="N75" s="279" t="str">
        <f ca="1"/>
        <v>4600003880</v>
      </c>
      <c r="O75" s="282" t="str">
        <f ca="1"/>
        <v>140000</v>
      </c>
      <c r="P75" s="278" t="str">
        <f ca="1"/>
        <v>Travaux</v>
      </c>
      <c r="Q75" s="279" t="str">
        <f ca="1"/>
        <v>5841</v>
      </c>
      <c r="R75" s="283" t="str">
        <f ca="1"/>
        <v>LES PEINTURES PARISIENNES</v>
      </c>
      <c r="S75" s="278" t="str">
        <f ca="1"/>
        <v>lespeinturesparisiennes@orange.fr - 01 41 27 25 60</v>
      </c>
      <c r="T75" s="279" t="str">
        <f ca="1"/>
        <v>FR</v>
      </c>
      <c r="U75"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75" s="278" t="str">
        <f ca="1"/>
        <v>Tous les sites de l'UPEC sauf marché(s) réservé(s) ou limité(s) à certains services particuliers. Contacter le Pôle achats dans le doute.</v>
      </c>
      <c r="W75" s="279" t="str">
        <f ca="1"/>
        <v>BE.05</v>
      </c>
      <c r="X75" s="284" t="str">
        <f ca="1"/>
        <v>PEINTURES, REVETEMENTS DE SOLS, RAVALEMENT</v>
      </c>
    </row>
    <row r="76" spans="1:24" ht="50.15" customHeight="1" x14ac:dyDescent="0.35">
      <c r="A76" s="197" t="str">
        <f ca="1"/>
        <v>Marché terminé</v>
      </c>
      <c r="B76" s="276" t="str">
        <f ca="1"/>
        <v>B</v>
      </c>
      <c r="C76" s="277" t="str">
        <f ca="1"/>
        <v>🏗️ Bâtiments &amp; Travaux</v>
      </c>
      <c r="D76" s="278" t="str">
        <f ca="1"/>
        <v>Direction du Patrimoine et du Développement Durable</v>
      </c>
      <c r="E76" s="279" t="str">
        <f ca="1"/>
        <v>2021PFTVXENTR6</v>
      </c>
      <c r="F76" s="278" t="str">
        <f ca="1"/>
        <v>Lot 6 : Travaux annuels de peinture et sols souples pour différents sites de l’université Paris-Est Créteil Val-de-Marne</v>
      </c>
      <c r="G76" s="279" t="str">
        <f ca="1"/>
        <v>2021PFTVXENTR6</v>
      </c>
      <c r="H76" s="278" t="str">
        <f ca="1"/>
        <v>Lot 6 : Travaux annuels de peinture et sols souples pour différents sites de l’université Paris-Est Créteil Val-de-Marne</v>
      </c>
      <c r="I76" s="280" t="str">
        <f ca="1"/>
        <v>Procédure formalisée</v>
      </c>
      <c r="J76" s="280" t="str">
        <f ca="1"/>
        <v>Marché subséquent</v>
      </c>
      <c r="K76" s="280" t="str">
        <f ca="1"/>
        <v>Marché subséquent</v>
      </c>
      <c r="L76" s="281">
        <f ca="1"/>
        <v>44399</v>
      </c>
      <c r="M76" s="281">
        <f ca="1"/>
        <v>45838</v>
      </c>
      <c r="N76" s="279" t="str">
        <f ca="1"/>
        <v>4600003881</v>
      </c>
      <c r="O76" s="282" t="str">
        <f ca="1"/>
        <v>144200</v>
      </c>
      <c r="P76" s="278" t="str">
        <f ca="1"/>
        <v>Travaux</v>
      </c>
      <c r="Q76" s="279" t="str">
        <f ca="1"/>
        <v>5841</v>
      </c>
      <c r="R76" s="283" t="str">
        <f ca="1"/>
        <v>LES PEINTURES PARISIENNES</v>
      </c>
      <c r="S76" s="278" t="str">
        <f ca="1"/>
        <v>lespeinturesparisiennes@orange.fr - 01 41 27 25 60</v>
      </c>
      <c r="T76" s="279" t="str">
        <f ca="1"/>
        <v>FR</v>
      </c>
      <c r="U76" s="285" t="str">
        <f ca="1"/>
        <v xml:space="preserve">https://upecnumerique.sharepoint.com/:f:/s/DAF-PRB/IgBzvD_YblKYQ76S4AHJvXZnAYwX-19VjM1AQ1hDP_K_9QE?e=UcqZmg </v>
      </c>
      <c r="V76" s="278" t="str">
        <f ca="1"/>
        <v>Tous les sites de l'UPEC sauf marché(s) réservé(s) ou limité(s) à certains services particuliers. Contacter le Pôle achats dans le doute.</v>
      </c>
      <c r="W76" s="279" t="str">
        <f ca="1"/>
        <v>BE.05</v>
      </c>
      <c r="X76" s="284" t="str">
        <f ca="1"/>
        <v>PEINTURES, REVETEMENTS DE SOLS, RAVALEMENT</v>
      </c>
    </row>
    <row r="77" spans="1:24" ht="50.15" customHeight="1" x14ac:dyDescent="0.35">
      <c r="A77" s="197" t="str">
        <f ca="1"/>
        <v>Marché terminé</v>
      </c>
      <c r="B77" s="276" t="str">
        <f ca="1"/>
        <v>B</v>
      </c>
      <c r="C77" s="277" t="str">
        <f ca="1"/>
        <v>🏗️ Bâtiments &amp; Travaux</v>
      </c>
      <c r="D77" s="278" t="str">
        <f ca="1"/>
        <v>Direction du Patrimoine et du Développement Durable</v>
      </c>
      <c r="E77" s="279" t="str">
        <f ca="1"/>
        <v>2021PFTVXENTR6</v>
      </c>
      <c r="F77" s="278" t="str">
        <f ca="1"/>
        <v>Lot 6 : Travaux annuels de peinture et sols souples pour différents sites de l’université Paris-Est Créteil Val-de-Marne</v>
      </c>
      <c r="G77" s="279" t="str">
        <f ca="1"/>
        <v>2021PFTVXENTR6</v>
      </c>
      <c r="H77" s="278" t="str">
        <f ca="1"/>
        <v>Lot 6 : Travaux annuels de peinture et sols souples pour différents sites de l’université Paris-Est Créteil Val-de-Marne</v>
      </c>
      <c r="I77" s="280" t="str">
        <f ca="1"/>
        <v>Procédure formalisée</v>
      </c>
      <c r="J77" s="280" t="str">
        <f ca="1"/>
        <v>Marché subséquent</v>
      </c>
      <c r="K77" s="280" t="str">
        <f ca="1"/>
        <v>Marché subséquent</v>
      </c>
      <c r="L77" s="281">
        <f ca="1"/>
        <v>44399</v>
      </c>
      <c r="M77" s="281">
        <f ca="1"/>
        <v>45838</v>
      </c>
      <c r="N77" s="279" t="str">
        <f ca="1"/>
        <v>4600003883</v>
      </c>
      <c r="O77" s="282" t="str">
        <f ca="1"/>
        <v>140000</v>
      </c>
      <c r="P77" s="278" t="str">
        <f ca="1"/>
        <v>Travaux</v>
      </c>
      <c r="Q77" s="279" t="str">
        <f ca="1"/>
        <v>15487</v>
      </c>
      <c r="R77" s="283" t="str">
        <f ca="1"/>
        <v>PEINTISOL</v>
      </c>
      <c r="S77" s="278" t="str">
        <f ca="1"/>
        <v>be.peintisol@groupe-acorus.fr   -  01 60 62 36 36</v>
      </c>
      <c r="T77" s="279" t="str">
        <f ca="1"/>
        <v>FR</v>
      </c>
      <c r="U77" s="285" t="str">
        <f ca="1"/>
        <v xml:space="preserve">https://upecnumerique.sharepoint.com/:f:/s/DAF-PRB/IgBzvD_YblKYQ76S4AHJvXZnAYwX-19VjM1AQ1hDP_K_9QE?e=UcqZmg </v>
      </c>
      <c r="V77" s="278" t="str">
        <f ca="1"/>
        <v>Tous les sites de l'UPEC sauf marché(s) réservé(s) ou limité(s) à certains services particuliers. Contacter le Pôle achats dans le doute.</v>
      </c>
      <c r="W77" s="279" t="str">
        <f ca="1"/>
        <v>BE.05</v>
      </c>
      <c r="X77" s="284" t="str">
        <f ca="1"/>
        <v>PEINTURES, REVETEMENTS DE SOLS, RAVALEMENT</v>
      </c>
    </row>
    <row r="78" spans="1:24" ht="50.15" customHeight="1" x14ac:dyDescent="0.35">
      <c r="A78" s="197" t="str">
        <f ca="1"/>
        <v>Marché terminé</v>
      </c>
      <c r="B78" s="276" t="str">
        <f ca="1"/>
        <v>B</v>
      </c>
      <c r="C78" s="277" t="str">
        <f ca="1"/>
        <v>🏗️ Bâtiments &amp; Travaux</v>
      </c>
      <c r="D78" s="278" t="str">
        <f ca="1"/>
        <v>Direction du Patrimoine et du Développement Durable</v>
      </c>
      <c r="E78" s="279" t="str">
        <f ca="1"/>
        <v>2021PFTVXENTR6</v>
      </c>
      <c r="F78" s="278" t="str">
        <f ca="1"/>
        <v>Lot 6 : Travaux annuels de peinture et sols souples pour différents sites de l’université Paris-Est Créteil Val-de-Marne</v>
      </c>
      <c r="G78" s="279" t="str">
        <f ca="1"/>
        <v>2021PFTVXENTR6</v>
      </c>
      <c r="H78" s="278" t="str">
        <f ca="1"/>
        <v>Lot 6 : Travaux annuels de peinture et sols souples pour différents sites de l’université Paris-Est Créteil Val-de-Marne</v>
      </c>
      <c r="I78" s="280" t="str">
        <f ca="1"/>
        <v>Procédure formalisée</v>
      </c>
      <c r="J78" s="280" t="str">
        <f ca="1"/>
        <v>Marché subséquent</v>
      </c>
      <c r="K78" s="280" t="str">
        <f ca="1"/>
        <v>Marché subséquent</v>
      </c>
      <c r="L78" s="281">
        <f ca="1"/>
        <v>44399</v>
      </c>
      <c r="M78" s="281">
        <f ca="1"/>
        <v>45838</v>
      </c>
      <c r="N78" s="279" t="str">
        <f ca="1"/>
        <v>4600003884</v>
      </c>
      <c r="O78" s="282" t="str">
        <f ca="1"/>
        <v>140000</v>
      </c>
      <c r="P78" s="278" t="str">
        <f ca="1"/>
        <v>Travaux</v>
      </c>
      <c r="Q78" s="279" t="str">
        <f ca="1"/>
        <v>15487</v>
      </c>
      <c r="R78" s="283" t="str">
        <f ca="1"/>
        <v>PEINTISOL</v>
      </c>
      <c r="S78" s="278" t="str">
        <f ca="1"/>
        <v>be.peintisol@groupe-acorus.fr   -  01 60 62 36 36</v>
      </c>
      <c r="T78" s="279" t="str">
        <f ca="1"/>
        <v>FR</v>
      </c>
      <c r="U78"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78" s="278" t="str">
        <f ca="1"/>
        <v>Tous les sites de l'UPEC sauf marché(s) réservé(s) ou limité(s) à certains services particuliers. Contacter le Pôle achats dans le doute.</v>
      </c>
      <c r="W78" s="279" t="str">
        <f ca="1"/>
        <v>BE.05</v>
      </c>
      <c r="X78" s="284" t="str">
        <f ca="1"/>
        <v>PEINTURES, REVETEMENTS DE SOLS, RAVALEMENT</v>
      </c>
    </row>
    <row r="79" spans="1:24" ht="50.15" customHeight="1" x14ac:dyDescent="0.35">
      <c r="A79" s="197" t="str">
        <f ca="1"/>
        <v>Marché terminé</v>
      </c>
      <c r="B79" s="276" t="str">
        <f ca="1"/>
        <v>B</v>
      </c>
      <c r="C79" s="277" t="str">
        <f ca="1"/>
        <v>🏗️ Bâtiments &amp; Travaux</v>
      </c>
      <c r="D79" s="278" t="str">
        <f ca="1"/>
        <v>Direction du Patrimoine et du Développement Durable</v>
      </c>
      <c r="E79" s="279" t="str">
        <f ca="1"/>
        <v>2021PFTVXENTR6</v>
      </c>
      <c r="F79" s="278" t="str">
        <f ca="1"/>
        <v>Lot 6 : Travaux annuels de peinture et sols souples pour différents sites de l’université Paris-Est Créteil Val-de-Marne</v>
      </c>
      <c r="G79" s="279" t="str">
        <f ca="1"/>
        <v>2021PFTVXENTR6</v>
      </c>
      <c r="H79" s="278" t="str">
        <f ca="1"/>
        <v>Lot 6 : Travaux annuels de peinture et sols souples pour différents sites de l’université Paris-Est Créteil Val-de-Marne</v>
      </c>
      <c r="I79" s="280" t="str">
        <f ca="1"/>
        <v>Procédure formalisée</v>
      </c>
      <c r="J79" s="280" t="str">
        <f ca="1"/>
        <v>Marché subséquent</v>
      </c>
      <c r="K79" s="280" t="str">
        <f ca="1"/>
        <v>Marché subséquent</v>
      </c>
      <c r="L79" s="281">
        <f ca="1"/>
        <v>44399</v>
      </c>
      <c r="M79" s="281">
        <f ca="1"/>
        <v>45838</v>
      </c>
      <c r="N79" s="279" t="str">
        <f ca="1"/>
        <v>4600003885</v>
      </c>
      <c r="O79" s="282" t="str">
        <f ca="1"/>
        <v>455367</v>
      </c>
      <c r="P79" s="278" t="str">
        <f ca="1"/>
        <v>Travaux</v>
      </c>
      <c r="Q79" s="279" t="str">
        <f ca="1"/>
        <v>15487</v>
      </c>
      <c r="R79" s="283" t="str">
        <f ca="1"/>
        <v>PEINTISOL</v>
      </c>
      <c r="S79" s="278" t="str">
        <f ca="1"/>
        <v>be.peintisol@groupe-acorus.fr   -  01 60 62 36 36</v>
      </c>
      <c r="T79" s="279" t="str">
        <f ca="1"/>
        <v>FR</v>
      </c>
      <c r="U79" s="285" t="str">
        <f ca="1"/>
        <v xml:space="preserve">https://upecnumerique.sharepoint.com/:f:/s/DAF-PRB/IgBzvD_YblKYQ76S4AHJvXZnAYwX-19VjM1AQ1hDP_K_9QE?e=UcqZmg </v>
      </c>
      <c r="V79" s="278" t="str">
        <f ca="1"/>
        <v>Tous les sites de l'UPEC sauf marché(s) réservé(s) ou limité(s) à certains services particuliers. Contacter le Pôle achats dans le doute.</v>
      </c>
      <c r="W79" s="279" t="str">
        <f ca="1"/>
        <v>BE.05</v>
      </c>
      <c r="X79" s="284" t="str">
        <f ca="1"/>
        <v>PEINTURES, REVETEMENTS DE SOLS, RAVALEMENT</v>
      </c>
    </row>
    <row r="80" spans="1:24" ht="50.15" customHeight="1" x14ac:dyDescent="0.35">
      <c r="A80" s="197" t="str">
        <f ca="1"/>
        <v>Marché terminé</v>
      </c>
      <c r="B80" s="276" t="str">
        <f ca="1"/>
        <v>B</v>
      </c>
      <c r="C80" s="277" t="str">
        <f ca="1"/>
        <v>🏗️ Bâtiments &amp; Travaux</v>
      </c>
      <c r="D80" s="278" t="str">
        <f ca="1"/>
        <v>Direction du Patrimoine et du Développement Durable</v>
      </c>
      <c r="E80" s="279" t="str">
        <f ca="1"/>
        <v>2021PFTVXENTR6</v>
      </c>
      <c r="F80" s="278" t="str">
        <f ca="1"/>
        <v>Lot 6 : Travaux annuels de peinture et sols souples pour différents sites de l’université Paris-Est Créteil Val-de-Marne</v>
      </c>
      <c r="G80" s="279" t="str">
        <f ca="1"/>
        <v>2021PFTVXENTR6</v>
      </c>
      <c r="H80" s="278" t="str">
        <f ca="1"/>
        <v>Lot 6 : Travaux annuels de peinture et sols souples pour différents sites de l’université Paris-Est Créteil Val-de-Marne</v>
      </c>
      <c r="I80" s="280" t="str">
        <f ca="1"/>
        <v>Procédure formalisée</v>
      </c>
      <c r="J80" s="280" t="str">
        <f ca="1"/>
        <v>Marché subséquent</v>
      </c>
      <c r="K80" s="280" t="str">
        <f ca="1"/>
        <v>Marché subséquent</v>
      </c>
      <c r="L80" s="281">
        <f ca="1"/>
        <v>44399</v>
      </c>
      <c r="M80" s="281">
        <f ca="1"/>
        <v>45838</v>
      </c>
      <c r="N80" s="279" t="str">
        <f ca="1"/>
        <v>4600003887</v>
      </c>
      <c r="O80" s="282" t="str">
        <f ca="1"/>
        <v>140000</v>
      </c>
      <c r="P80" s="278" t="str">
        <f ca="1"/>
        <v>Travaux</v>
      </c>
      <c r="Q80" s="279" t="str">
        <f ca="1"/>
        <v>44</v>
      </c>
      <c r="R80" s="283" t="str">
        <f ca="1"/>
        <v>PPS</v>
      </c>
      <c r="S80" s="278" t="str">
        <f ca="1"/>
        <v>Misen en concurrence préabale nécessaire Titulaires du LOT Via le Kit MS
PEINTISOL  
1 bis rue du coq gaulois   77170 BRIE COMTE ROBERT  Courriel : peintisol@groupe-acorus.fr  Tél :  01.60.62.36.36 – FAX 01.60.62.36.39  
 LES PEINTURES PARISIENNES SASU 
7 rue du Moulin des Bruyères  92400 COURBEVOIE  Courriel : lespeinturesparisiennes@orange.fr  Tél :  01 41 27 25 60  
 PEINTURES PARIS SUD S.A  
6, avenue de la République  91560 CROSNE Courriel : ppssa@wanadoo.fr  
Tél : 01 69 48 18 84</v>
      </c>
      <c r="T80" s="279" t="str">
        <f ca="1"/>
        <v>FR</v>
      </c>
      <c r="U80" s="285" t="str">
        <f ca="1"/>
        <v xml:space="preserve">https://upecnumerique.sharepoint.com/:f:/s/DAF-PRB/IgBzvD_YblKYQ76S4AHJvXZnAYwX-19VjM1AQ1hDP_K_9QE?e=UcqZmg </v>
      </c>
      <c r="V80" s="278" t="str">
        <f ca="1"/>
        <v>Tous les sites de l'UPEC sauf marché(s) réservé(s) ou limité(s) à certains services particuliers. Contacter le Pôle achats dans le doute.</v>
      </c>
      <c r="W80" s="279" t="str">
        <f ca="1"/>
        <v>BE.05</v>
      </c>
      <c r="X80" s="284" t="str">
        <f ca="1"/>
        <v>PEINTURES, REVETEMENTS DE SOLS, RAVALEMENT</v>
      </c>
    </row>
    <row r="81" spans="1:24" ht="50.15" customHeight="1" x14ac:dyDescent="0.35">
      <c r="A81" s="197" t="str">
        <f ca="1"/>
        <v>Marché terminé</v>
      </c>
      <c r="B81" s="276" t="str">
        <f ca="1"/>
        <v>B</v>
      </c>
      <c r="C81" s="277" t="str">
        <f ca="1"/>
        <v>🏗️ Bâtiments &amp; Travaux</v>
      </c>
      <c r="D81" s="278" t="str">
        <f ca="1"/>
        <v>Direction du Patrimoine et du Développement Durable</v>
      </c>
      <c r="E81" s="279" t="str">
        <f ca="1"/>
        <v>2021PFTVXENTR6</v>
      </c>
      <c r="F81" s="278" t="str">
        <f ca="1"/>
        <v>Lot 6 : Travaux annuels de peinture et sols souples pour différents sites de l’université Paris-Est Créteil Val-de-Marne</v>
      </c>
      <c r="G81" s="279" t="str">
        <f ca="1"/>
        <v>2021PFTVXENTR6</v>
      </c>
      <c r="H81" s="278" t="str">
        <f ca="1"/>
        <v>Lot 6 : Travaux annuels de peinture et sols souples pour différents sites de l’université Paris-Est Créteil Val-de-Marne</v>
      </c>
      <c r="I81" s="280" t="str">
        <f ca="1"/>
        <v>Procédure formalisée</v>
      </c>
      <c r="J81" s="280" t="str">
        <f ca="1"/>
        <v>Marché subséquent</v>
      </c>
      <c r="K81" s="280" t="str">
        <f ca="1"/>
        <v>Marché subséquent</v>
      </c>
      <c r="L81" s="281">
        <f ca="1"/>
        <v>44399</v>
      </c>
      <c r="M81" s="281">
        <f ca="1"/>
        <v>45838</v>
      </c>
      <c r="N81" s="279" t="str">
        <f ca="1"/>
        <v>4600003888</v>
      </c>
      <c r="O81" s="282" t="str">
        <f ca="1"/>
        <v>280000</v>
      </c>
      <c r="P81" s="278" t="str">
        <f ca="1"/>
        <v>Travaux</v>
      </c>
      <c r="Q81" s="279" t="str">
        <f ca="1"/>
        <v>44</v>
      </c>
      <c r="R81" s="283" t="str">
        <f ca="1"/>
        <v>PPS</v>
      </c>
      <c r="S81" s="278" t="str">
        <f ca="1"/>
        <v>Misen en concurrence préabale nécessaire Titulaires du LOT Via le Kit MS
PEINTISOL  
1 bis rue du coq gaulois   77170 BRIE COMTE ROBERT  Courriel : peintisol@groupe-acorus.fr  Tél :  01.60.62.36.36 – FAX 01.60.62.36.39  
 LES PEINTURES PARISIENNES SASU 
7 rue du Moulin des Bruyères  92400 COURBEVOIE  Courriel : lespeinturesparisiennes@orange.fr  Tél :  01 41 27 25 60  
 PEINTURES PARIS SUD S.A  
6, avenue de la République  91560 CROSNE Courriel : ppssa@wanadoo.fr  
Tél : 01 69 48 18 84</v>
      </c>
      <c r="T81" s="279" t="str">
        <f ca="1"/>
        <v>FR</v>
      </c>
      <c r="U81"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1" s="278" t="str">
        <f ca="1"/>
        <v>Tous les sites de l'UPEC sauf marché(s) réservé(s) ou limité(s) à certains services particuliers. Contacter le Pôle achats dans le doute.</v>
      </c>
      <c r="W81" s="279" t="str">
        <f ca="1"/>
        <v>BE.05 ; BE.09</v>
      </c>
      <c r="X81" s="284" t="str">
        <f ca="1"/>
        <v>PEINTURES, REVETEMENTS DE SOLS, RAVALEMENT</v>
      </c>
    </row>
    <row r="82" spans="1:24" ht="50.15" customHeight="1" x14ac:dyDescent="0.35">
      <c r="A82" s="197" t="str">
        <f ca="1"/>
        <v>Marché terminé</v>
      </c>
      <c r="B82" s="276" t="str">
        <f ca="1"/>
        <v>B</v>
      </c>
      <c r="C82" s="277" t="str">
        <f ca="1"/>
        <v>🏗️ Bâtiments &amp; Travaux</v>
      </c>
      <c r="D82" s="278" t="str">
        <f ca="1"/>
        <v>Direction du Patrimoine et du Développement Durable</v>
      </c>
      <c r="E82" s="279" t="str">
        <f ca="1"/>
        <v>2021PFTVXENTR4</v>
      </c>
      <c r="F82" s="278" t="str">
        <f ca="1"/>
        <v>Lot 4 : Travaux annuels d’ossature et de menuiserie pour différents sites de
l’université Paris-Est Créteil Val de Marne</v>
      </c>
      <c r="G82" s="279" t="str">
        <f ca="1"/>
        <v>2021PFTVXENTR4</v>
      </c>
      <c r="H82" s="278" t="str">
        <f ca="1"/>
        <v>Lot 4 : Travaux annuels d’ossature et de menuiserie pour différents sites de
l’université Paris-Est Créteil Val de Marne</v>
      </c>
      <c r="I82" s="280" t="str">
        <f ca="1"/>
        <v>Procédure formalisée</v>
      </c>
      <c r="J82" s="280" t="str">
        <f ca="1"/>
        <v>Marché subséquent</v>
      </c>
      <c r="K82" s="280" t="str">
        <f ca="1"/>
        <v>Marché subséquent</v>
      </c>
      <c r="L82" s="281">
        <f ca="1"/>
        <v>44399</v>
      </c>
      <c r="M82" s="281">
        <f ca="1"/>
        <v>45838</v>
      </c>
      <c r="N82" s="279" t="str">
        <f ca="1"/>
        <v>4600003891</v>
      </c>
      <c r="O82" s="282" t="str">
        <f ca="1"/>
        <v>1111986.22</v>
      </c>
      <c r="P82" s="278" t="str">
        <f ca="1"/>
        <v>Travaux</v>
      </c>
      <c r="Q82" s="279" t="str">
        <f ca="1"/>
        <v>36</v>
      </c>
      <c r="R82" s="283" t="str">
        <f ca="1"/>
        <v>LES ATELIERS DE REIMS</v>
      </c>
      <c r="S82" s="278" t="str">
        <f ca="1"/>
        <v>Misen en concurrence préabale nécessaire Titulaires du LOT Via le Kit MS
LES ATELIERS DE REIMS 
136 rue Léon Faucher  51100 REIMS  
Courriel : contact@lesateliersdereims.com  Tél : 03 26 48 42 43  
Entreprise CRIVELLI 
32 avenue Carnot  93140 Bondy 
Courriel : contact@entreprisecrivelli.fr  Tél : 01.48.47.48.74 
L’ART ET LE BOIS   
8, Avenue de la Libération 77830 PAMFOU Courriel : lartetlebois@seux.biz  TEL : 01.64.31.81.97 FAX : 01.64.31.86.34</v>
      </c>
      <c r="T82" s="279" t="str">
        <f ca="1"/>
        <v>FR</v>
      </c>
      <c r="U82" s="279"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2" s="278" t="str">
        <f ca="1"/>
        <v>Tous les sites de l'UPEC sauf marché(s) réservé(s) ou limité(s) à certains services particuliers. Contacter le Pôle achats dans le doute.</v>
      </c>
      <c r="W82" s="279" t="str">
        <f ca="1"/>
        <v>BE.02</v>
      </c>
      <c r="X82" s="284" t="str">
        <f ca="1"/>
        <v>MENUISERIE, SERRURERIE</v>
      </c>
    </row>
    <row r="83" spans="1:24" ht="50.15" customHeight="1" x14ac:dyDescent="0.35">
      <c r="A83" s="197" t="str">
        <f ca="1"/>
        <v>Marché terminé</v>
      </c>
      <c r="B83" s="276" t="str">
        <f ca="1"/>
        <v>B</v>
      </c>
      <c r="C83" s="277" t="str">
        <f ca="1"/>
        <v>🏗️ Bâtiments &amp; Travaux</v>
      </c>
      <c r="D83" s="278" t="str">
        <f ca="1"/>
        <v>Direction du Patrimoine et du Développement Durable</v>
      </c>
      <c r="E83" s="279" t="str">
        <f ca="1"/>
        <v>2021PFTVXENTR4</v>
      </c>
      <c r="F83" s="278" t="str">
        <f ca="1"/>
        <v>Lot 4 : Travaux annuels d’ossature et de menuiserie pour différents sites de
l’université Paris-Est Créteil Val de Marne</v>
      </c>
      <c r="G83" s="279" t="str">
        <f ca="1"/>
        <v>2021PFTVXENTR4</v>
      </c>
      <c r="H83" s="278" t="str">
        <f ca="1"/>
        <v>Lot 4 : Travaux annuels d’ossature et de menuiserie pour différents sites de
l’université Paris-Est Créteil Val de Marne</v>
      </c>
      <c r="I83" s="280" t="str">
        <f ca="1"/>
        <v>Procédure formalisée</v>
      </c>
      <c r="J83" s="280" t="str">
        <f ca="1"/>
        <v>Marché subséquent</v>
      </c>
      <c r="K83" s="280" t="str">
        <f ca="1"/>
        <v>Marché subséquent</v>
      </c>
      <c r="L83" s="281">
        <f ca="1"/>
        <v>44399</v>
      </c>
      <c r="M83" s="281">
        <f ca="1"/>
        <v>45838</v>
      </c>
      <c r="N83" s="279" t="str">
        <f ca="1"/>
        <v>4600003895</v>
      </c>
      <c r="O83" s="282" t="str">
        <f ca="1"/>
        <v>600000</v>
      </c>
      <c r="P83" s="278" t="str">
        <f ca="1"/>
        <v>Travaux</v>
      </c>
      <c r="Q83" s="279" t="str">
        <f ca="1"/>
        <v>10457</v>
      </c>
      <c r="R83" s="283" t="str">
        <f ca="1"/>
        <v>ENTREPRISE CRIVELLI</v>
      </c>
      <c r="S83" s="278" t="str">
        <f ca="1"/>
        <v>Contact@entreprisecrivelli.fr -  01 46 65 26 29</v>
      </c>
      <c r="T83" s="279" t="str">
        <f ca="1"/>
        <v>FR</v>
      </c>
      <c r="U83" s="279"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3" s="278" t="str">
        <f ca="1"/>
        <v>Tous les sites de l'UPEC sauf marché(s) réservé(s) ou limité(s) à certains services particuliers. Contacter le Pôle achats dans le doute.</v>
      </c>
      <c r="W83" s="279" t="str">
        <f ca="1"/>
        <v>BE.02</v>
      </c>
      <c r="X83" s="284" t="str">
        <f ca="1"/>
        <v>MENUISERIE, SERRURERIE</v>
      </c>
    </row>
    <row r="84" spans="1:24" ht="50.15" customHeight="1" x14ac:dyDescent="0.35">
      <c r="A84" s="197" t="str">
        <f ca="1"/>
        <v>Marché terminé</v>
      </c>
      <c r="B84" s="276" t="str">
        <f ca="1"/>
        <v>B</v>
      </c>
      <c r="C84" s="277" t="str">
        <f ca="1"/>
        <v>🏗️ Bâtiments &amp; Travaux</v>
      </c>
      <c r="D84" s="278" t="str">
        <f ca="1"/>
        <v>Direction du Patrimoine et du Développement Durable</v>
      </c>
      <c r="E84" s="279" t="str">
        <f ca="1"/>
        <v>2021PFTVXENTR4</v>
      </c>
      <c r="F84" s="278" t="str">
        <f ca="1"/>
        <v>Lot 4 : Travaux annuels d’ossature et de menuiserie pour différents sites de
l’université Paris-Est Créteil Val de Marne</v>
      </c>
      <c r="G84" s="279" t="str">
        <f ca="1"/>
        <v>2021PFTVXENTR4</v>
      </c>
      <c r="H84" s="278" t="str">
        <f ca="1"/>
        <v>Lot 4 : Travaux annuels d’ossature et de menuiserie pour différents sites de
l’université Paris-Est Créteil Val de Marne</v>
      </c>
      <c r="I84" s="280" t="str">
        <f ca="1"/>
        <v>Procédure formalisée</v>
      </c>
      <c r="J84" s="280" t="str">
        <f ca="1"/>
        <v>Marché subséquent</v>
      </c>
      <c r="K84" s="280" t="str">
        <f ca="1"/>
        <v>Marché subséquent</v>
      </c>
      <c r="L84" s="281">
        <f ca="1"/>
        <v>44399</v>
      </c>
      <c r="M84" s="281">
        <f ca="1"/>
        <v>45838</v>
      </c>
      <c r="N84" s="279" t="str">
        <f ca="1"/>
        <v>4600003899</v>
      </c>
      <c r="O84" s="282" t="str">
        <f ca="1"/>
        <v>645990.11</v>
      </c>
      <c r="P84" s="278" t="str">
        <f ca="1"/>
        <v>Travaux</v>
      </c>
      <c r="Q84" s="279" t="str">
        <f ca="1"/>
        <v>171</v>
      </c>
      <c r="R84" s="283" t="str">
        <f ca="1"/>
        <v>L'ART ET LE BOIS</v>
      </c>
      <c r="S84" s="278" t="str">
        <f ca="1"/>
        <v>contact@lartetlebois.fr - 01 64 31 81 97</v>
      </c>
      <c r="T84" s="279" t="str">
        <f ca="1"/>
        <v>FR</v>
      </c>
      <c r="U84" s="279"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4" s="278" t="str">
        <f ca="1"/>
        <v>Tous les sites de l'UPEC sauf marché(s) réservé(s) ou limité(s) à certains services particuliers. Contacter le Pôle achats dans le doute.</v>
      </c>
      <c r="W84" s="279" t="str">
        <f ca="1"/>
        <v>BE.02</v>
      </c>
      <c r="X84" s="284" t="str">
        <f ca="1"/>
        <v>MENUISERIE, SERRURERIE</v>
      </c>
    </row>
    <row r="85" spans="1:24" ht="50.15" customHeight="1" x14ac:dyDescent="0.35">
      <c r="A85" s="197" t="str">
        <f ca="1"/>
        <v>Marché terminé</v>
      </c>
      <c r="B85" s="276" t="str">
        <f ca="1"/>
        <v>B</v>
      </c>
      <c r="C85" s="277" t="str">
        <f ca="1"/>
        <v>🏗️ Bâtiments &amp; Travaux</v>
      </c>
      <c r="D85" s="278" t="str">
        <f ca="1"/>
        <v>Direction du Patrimoine et du Développement Durable</v>
      </c>
      <c r="E85" s="279" t="str">
        <f ca="1"/>
        <v>2021PFTVXENTR5</v>
      </c>
      <c r="F85" s="278" t="str">
        <f ca="1"/>
        <v>Lot 5 : Travaux annuels de voirie et réseaux divers (VRD) pour différents sites de l’université Paris-Est Créteil Val-de-Marne</v>
      </c>
      <c r="G85" s="279" t="str">
        <f ca="1"/>
        <v>2021PFTVXENTR5</v>
      </c>
      <c r="H85" s="278" t="str">
        <f ca="1"/>
        <v>Lot 5 : Travaux annuels de voirie et réseaux divers (VRD) pour différents sites de l’université Paris-Est Créteil Val-de-Marne</v>
      </c>
      <c r="I85" s="280" t="str">
        <f ca="1"/>
        <v>Procédure formalisée</v>
      </c>
      <c r="J85" s="280" t="str">
        <f ca="1"/>
        <v>Marché subséquent</v>
      </c>
      <c r="K85" s="280" t="str">
        <f ca="1"/>
        <v>Marché subséquent</v>
      </c>
      <c r="L85" s="281">
        <f ca="1"/>
        <v>44399</v>
      </c>
      <c r="M85" s="281">
        <f ca="1"/>
        <v>45838</v>
      </c>
      <c r="N85" s="279" t="str">
        <f ca="1"/>
        <v>4600003903</v>
      </c>
      <c r="O85" s="282" t="str">
        <f ca="1"/>
        <v>450000</v>
      </c>
      <c r="P85" s="278" t="str">
        <f ca="1"/>
        <v>Travaux</v>
      </c>
      <c r="Q85" s="279" t="str">
        <f ca="1"/>
        <v>15479</v>
      </c>
      <c r="R85" s="283" t="str">
        <f ca="1"/>
        <v>COLAS FRANCE</v>
      </c>
      <c r="S85" s="278" t="str">
        <f ca="1"/>
        <v>champignysurmarne@colas.com - 01 47 06 69 40</v>
      </c>
      <c r="T85" s="279" t="str">
        <f ca="1"/>
        <v>FR</v>
      </c>
      <c r="U85"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5" s="278" t="str">
        <f ca="1"/>
        <v>Tous les sites de l'UPEC sauf marché(s) réservé(s) ou limité(s) à certains services particuliers. Contacter le Pôle achats dans le doute.</v>
      </c>
      <c r="W85" s="279" t="str">
        <f ca="1"/>
        <v>BE.08</v>
      </c>
      <c r="X85" s="284" t="str">
        <f ca="1"/>
        <v>VOIRIE RESEAUX DISTRIBUTION (VRD)</v>
      </c>
    </row>
    <row r="86" spans="1:24" ht="50.15" customHeight="1" x14ac:dyDescent="0.35">
      <c r="A86" s="197" t="str">
        <f ca="1"/>
        <v>Marché terminé</v>
      </c>
      <c r="B86" s="276" t="str">
        <f ca="1"/>
        <v>B</v>
      </c>
      <c r="C86" s="277" t="str">
        <f ca="1"/>
        <v>🏗️ Bâtiments &amp; Travaux</v>
      </c>
      <c r="D86" s="278" t="str">
        <f ca="1"/>
        <v>Direction du Patrimoine et du Développement Durable</v>
      </c>
      <c r="E86" s="279" t="str">
        <f ca="1"/>
        <v>2021PFTVXENTR5</v>
      </c>
      <c r="F86" s="278" t="str">
        <f ca="1"/>
        <v>Lot 5 : Travaux annuels de voirie et réseaux divers (VRD) pour différents sites de l’université Paris-Est Créteil Val-de-Marne</v>
      </c>
      <c r="G86" s="279" t="str">
        <f ca="1"/>
        <v>2021PFTVXENTR5</v>
      </c>
      <c r="H86" s="278" t="str">
        <f ca="1"/>
        <v>Lot 5 : Travaux annuels de voirie et réseaux divers (VRD) pour différents sites de l’université Paris-Est Créteil Val-de-Marne</v>
      </c>
      <c r="I86" s="280" t="str">
        <f ca="1"/>
        <v>Procédure formalisée</v>
      </c>
      <c r="J86" s="280" t="str">
        <f ca="1"/>
        <v>Marché subséquent</v>
      </c>
      <c r="K86" s="280" t="str">
        <f ca="1"/>
        <v>Marché subséquent</v>
      </c>
      <c r="L86" s="281">
        <f ca="1"/>
        <v>44399</v>
      </c>
      <c r="M86" s="281">
        <f ca="1"/>
        <v>45838</v>
      </c>
      <c r="N86" s="279" t="str">
        <f ca="1"/>
        <v>4600003907</v>
      </c>
      <c r="O86" s="282" t="str">
        <f ca="1"/>
        <v>950000</v>
      </c>
      <c r="P86" s="278" t="str">
        <f ca="1"/>
        <v>Travaux</v>
      </c>
      <c r="Q86" s="279" t="str">
        <f ca="1"/>
        <v>3025</v>
      </c>
      <c r="R86" s="283" t="str">
        <f ca="1"/>
        <v>VTMTP VIABILITE TERRASSEMENT</v>
      </c>
      <c r="S86" s="278" t="str">
        <f ca="1"/>
        <v>Misen en concurrence préabale nécessaire Titulaires du LOT Via le Kit MS
ACTIV TP 
Allée de la Ferme  91330 YERRES Courriel : contact@activtp.fr  Tél : 09 67 27 34 05   
COLAS
13 rue Benoît Frachon  
94 500 CHAMPIGNY SUR MARNE   Courriel :francoisxavier.fournier@colas.com    Tél : 01.47.06.69.40 
 S.A.S VTMTP
13 avenue Descartes  94450 LIMEIL-BREVANNES  Courriel : etudes@vtmtp.fr   Tél : 01 45 69 29 30</v>
      </c>
      <c r="T86" s="279" t="str">
        <f ca="1"/>
        <v>FR</v>
      </c>
      <c r="U86"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6" s="278" t="str">
        <f ca="1"/>
        <v>Tous les sites de l'UPEC sauf marché(s) réservé(s) ou limité(s) à certains services particuliers. Contacter le Pôle achats dans le doute.</v>
      </c>
      <c r="W86" s="279" t="str">
        <f ca="1"/>
        <v>BE.08</v>
      </c>
      <c r="X86" s="284" t="str">
        <f ca="1"/>
        <v>VOIRIE RESEAUX DISTRIBUTION (VRD)</v>
      </c>
    </row>
    <row r="87" spans="1:24" ht="50.15" customHeight="1" x14ac:dyDescent="0.35">
      <c r="A87" s="197" t="str">
        <f ca="1"/>
        <v>Marché terminé</v>
      </c>
      <c r="B87" s="276" t="str">
        <f ca="1"/>
        <v>B</v>
      </c>
      <c r="C87" s="277" t="str">
        <f ca="1"/>
        <v>🏗️ Bâtiments &amp; Travaux</v>
      </c>
      <c r="D87" s="278" t="str">
        <f ca="1"/>
        <v>Direction du Patrimoine et du Développement Durable</v>
      </c>
      <c r="E87" s="279" t="str">
        <f ca="1"/>
        <v>2021PFTVXENTR5</v>
      </c>
      <c r="F87" s="278" t="str">
        <f ca="1"/>
        <v>Lot 5 : Travaux annuels de voirie et réseaux divers (VRD) pour différents sites de l’université Paris-Est Créteil Val-de-Marne</v>
      </c>
      <c r="G87" s="279" t="str">
        <f ca="1"/>
        <v>2021PFTVXENTR5</v>
      </c>
      <c r="H87" s="278" t="str">
        <f ca="1"/>
        <v>Lot 5 : Travaux annuels de voirie et réseaux divers (VRD) pour différents sites de l’université Paris-Est Créteil Val-de-Marne</v>
      </c>
      <c r="I87" s="280" t="str">
        <f ca="1"/>
        <v>Procédure formalisée</v>
      </c>
      <c r="J87" s="280" t="str">
        <f ca="1"/>
        <v>Marché subséquent</v>
      </c>
      <c r="K87" s="280" t="str">
        <f ca="1"/>
        <v>Marché subséquent</v>
      </c>
      <c r="L87" s="281">
        <f ca="1"/>
        <v>44399</v>
      </c>
      <c r="M87" s="281">
        <f ca="1"/>
        <v>45838</v>
      </c>
      <c r="N87" s="279" t="str">
        <f ca="1"/>
        <v>4600003911</v>
      </c>
      <c r="O87" s="282" t="str">
        <f ca="1"/>
        <v>150000</v>
      </c>
      <c r="P87" s="278" t="str">
        <f ca="1"/>
        <v>Travaux</v>
      </c>
      <c r="Q87" s="279" t="str">
        <f ca="1"/>
        <v>5728</v>
      </c>
      <c r="R87" s="283" t="str">
        <f ca="1"/>
        <v>ACTIV TP</v>
      </c>
      <c r="S87" s="278" t="str">
        <f ca="1"/>
        <v>contact@activtp.fr -  09 67 27 34 05</v>
      </c>
      <c r="T87" s="279" t="str">
        <f ca="1"/>
        <v>FR</v>
      </c>
      <c r="U87"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87" s="278" t="str">
        <f ca="1"/>
        <v>Tous les sites de l'UPEC sauf marché(s) réservé(s) ou limité(s) à certains services particuliers. Contacter le Pôle achats dans le doute.</v>
      </c>
      <c r="W87" s="279" t="str">
        <f ca="1"/>
        <v>BE.08</v>
      </c>
      <c r="X87" s="284" t="str">
        <f ca="1"/>
        <v>VOIRIE RESEAUX DISTRIBUTION (VRD)</v>
      </c>
    </row>
    <row r="88" spans="1:24" ht="50.15" customHeight="1" x14ac:dyDescent="0.35">
      <c r="A88" s="197" t="str">
        <f ca="1"/>
        <v>Marché terminé</v>
      </c>
      <c r="B88" s="276" t="str">
        <f ca="1"/>
        <v>B</v>
      </c>
      <c r="C88" s="277" t="str">
        <f ca="1"/>
        <v>🏗️ Bâtiments &amp; Travaux</v>
      </c>
      <c r="D88" s="278" t="str">
        <f ca="1"/>
        <v>Direction du Patrimoine et du Développement Durable</v>
      </c>
      <c r="E88" s="279" t="str">
        <f ca="1"/>
        <v>2021PFTVXENTR5</v>
      </c>
      <c r="F88" s="278" t="str">
        <f ca="1"/>
        <v>Lot 5 : Travaux annuels de voirie et réseaux divers (VRD) pour différents sites de l’université Paris-Est Créteil Val-de-Marne</v>
      </c>
      <c r="G88" s="279" t="str">
        <f ca="1"/>
        <v>2021PFTVXENTR5</v>
      </c>
      <c r="H88" s="278" t="str">
        <f ca="1"/>
        <v>Lot 5 : Travaux annuels de voirie et réseaux divers (VRD) pour différents sites de l’université Paris-Est Créteil Val-de-Marne</v>
      </c>
      <c r="I88" s="280" t="str">
        <f ca="1"/>
        <v>Procédure formalisée</v>
      </c>
      <c r="J88" s="280" t="str">
        <f ca="1"/>
        <v>Marché subséquent</v>
      </c>
      <c r="K88" s="280" t="str">
        <f ca="1"/>
        <v>Marché subséquent</v>
      </c>
      <c r="L88" s="281">
        <f ca="1"/>
        <v>44399</v>
      </c>
      <c r="M88" s="281">
        <f ca="1"/>
        <v>45838</v>
      </c>
      <c r="N88" s="279" t="str">
        <f ca="1"/>
        <v>4600003913</v>
      </c>
      <c r="O88" s="282" t="str">
        <f ca="1"/>
        <v>150000</v>
      </c>
      <c r="P88" s="278" t="str">
        <f ca="1"/>
        <v>Travaux</v>
      </c>
      <c r="Q88" s="279" t="str">
        <f ca="1"/>
        <v>5728</v>
      </c>
      <c r="R88" s="283" t="str">
        <f ca="1"/>
        <v>ACTIV TP</v>
      </c>
      <c r="S88" s="278" t="str">
        <f ca="1"/>
        <v>contact@activtp.fr -  09 67 27 34 05</v>
      </c>
      <c r="T88" s="279" t="str">
        <f ca="1"/>
        <v>FR</v>
      </c>
      <c r="U88" s="285" t="str">
        <f ca="1"/>
        <v xml:space="preserve">https://upecnumerique.sharepoint.com/:f:/s/DAF-PRB/IgBzvD_YblKYQ76S4AHJvXZnAYwX-19VjM1AQ1hDP_K_9QE?e=UcqZmg </v>
      </c>
      <c r="V88" s="278" t="str">
        <f ca="1"/>
        <v>Tous les sites de l'UPEC sauf marché(s) réservé(s) ou limité(s) à certains services particuliers. Contacter le Pôle achats dans le doute.</v>
      </c>
      <c r="W88" s="279" t="str">
        <f ca="1"/>
        <v>BE.08</v>
      </c>
      <c r="X88" s="284" t="str">
        <f ca="1"/>
        <v>VOIRIE RESEAUX DISTRIBUTION (VRD)</v>
      </c>
    </row>
    <row r="89" spans="1:24" ht="50.15" customHeight="1" x14ac:dyDescent="0.35">
      <c r="A89" s="197" t="str">
        <f ca="1"/>
        <v>Marché terminé</v>
      </c>
      <c r="B89" s="276" t="str">
        <f ca="1"/>
        <v>B</v>
      </c>
      <c r="C89" s="277" t="str">
        <f ca="1"/>
        <v>🏗️ Bâtiments &amp; Travaux</v>
      </c>
      <c r="D89" s="278" t="str">
        <f ca="1"/>
        <v>Direction du Patrimoine et du Développement Durable</v>
      </c>
      <c r="E89" s="279" t="str">
        <f ca="1"/>
        <v>2021PFTVXENTR2</v>
      </c>
      <c r="F89" s="278" t="str">
        <f ca="1"/>
        <v>LOT2 Travaux de doublage plfonnage flocage</v>
      </c>
      <c r="G89" s="279" t="str">
        <f ca="1"/>
        <v>2021PFTVXENTR2</v>
      </c>
      <c r="H89" s="278" t="str">
        <f ca="1"/>
        <v>LOT2 Travaux de doublage plfonnage flocage</v>
      </c>
      <c r="I89" s="280" t="str">
        <f ca="1"/>
        <v>Procédure formalisée</v>
      </c>
      <c r="J89" s="280" t="str">
        <f ca="1"/>
        <v>Marché subséquent</v>
      </c>
      <c r="K89" s="280" t="str">
        <f ca="1"/>
        <v>Marché subséquent</v>
      </c>
      <c r="L89" s="281">
        <f ca="1"/>
        <v>44399</v>
      </c>
      <c r="M89" s="281">
        <f ca="1"/>
        <v>45838</v>
      </c>
      <c r="N89" s="279" t="str">
        <f ca="1"/>
        <v>4600003915</v>
      </c>
      <c r="O89" s="282" t="str">
        <f ca="1"/>
        <v>5200000</v>
      </c>
      <c r="P89" s="278" t="str">
        <f ca="1"/>
        <v>Travaux</v>
      </c>
      <c r="Q89" s="279" t="str">
        <f ca="1"/>
        <v>10457</v>
      </c>
      <c r="R89" s="283" t="str">
        <f ca="1"/>
        <v>ENTREPRISE CRIVELLI</v>
      </c>
      <c r="S89" s="278" t="str">
        <f ca="1"/>
        <v>Contact@entreprisecrivelli.fr -  01 46 65 26 29</v>
      </c>
      <c r="T89" s="279" t="str">
        <f ca="1"/>
        <v>FR</v>
      </c>
      <c r="U89" s="285" t="str">
        <f ca="1"/>
        <v xml:space="preserve">https://upecnumerique.sharepoint.com/:f:/s/DAF-PRB/IgBzvD_YblKYQ76S4AHJvXZnAYwX-19VjM1AQ1hDP_K_9QE?e=UcqZmg </v>
      </c>
      <c r="V89" s="278" t="str">
        <f ca="1"/>
        <v>Tous les sites de l'UPEC sauf marché(s) réservé(s) ou limité(s) à certains services particuliers. Contacter le Pôle achats dans le doute.</v>
      </c>
      <c r="W89" s="279" t="str">
        <f ca="1"/>
        <v>BE.04</v>
      </c>
      <c r="X89" s="284" t="str">
        <f ca="1"/>
        <v>PLATRERIE, CLOISONS SECHES, FAUX PLAFONDS</v>
      </c>
    </row>
    <row r="90" spans="1:24" ht="50.15" customHeight="1" x14ac:dyDescent="0.35">
      <c r="A90" s="197" t="str">
        <f ca="1"/>
        <v>Marché terminé</v>
      </c>
      <c r="B90" s="276" t="str">
        <f ca="1"/>
        <v>B</v>
      </c>
      <c r="C90" s="277" t="str">
        <f ca="1"/>
        <v>🏗️ Bâtiments &amp; Travaux</v>
      </c>
      <c r="D90" s="278" t="str">
        <f ca="1"/>
        <v>Direction du Patrimoine et du Développement Durable</v>
      </c>
      <c r="E90" s="279" t="str">
        <f ca="1"/>
        <v>2021PFTVXENTR2</v>
      </c>
      <c r="F90" s="278" t="str">
        <f ca="1"/>
        <v>LOT2 Travaux de doublage plfonnage flocage</v>
      </c>
      <c r="G90" s="279" t="str">
        <f ca="1"/>
        <v>2021PFTVXENTR2</v>
      </c>
      <c r="H90" s="278" t="str">
        <f ca="1"/>
        <v>LOT2 Travaux de doublage plfonnage flocage</v>
      </c>
      <c r="I90" s="280" t="str">
        <f ca="1"/>
        <v>Procédure formalisée</v>
      </c>
      <c r="J90" s="280" t="str">
        <f ca="1"/>
        <v>Marché subséquent</v>
      </c>
      <c r="K90" s="280" t="str">
        <f ca="1"/>
        <v>Marché subséquent</v>
      </c>
      <c r="L90" s="281">
        <f ca="1"/>
        <v>44399</v>
      </c>
      <c r="M90" s="281">
        <f ca="1"/>
        <v>45838</v>
      </c>
      <c r="N90" s="279" t="str">
        <f ca="1"/>
        <v>4600003916</v>
      </c>
      <c r="O90" s="282" t="str">
        <f ca="1"/>
        <v>5200000</v>
      </c>
      <c r="P90" s="278" t="str">
        <f ca="1"/>
        <v>Travaux</v>
      </c>
      <c r="Q90" s="279" t="str">
        <f ca="1"/>
        <v>10457</v>
      </c>
      <c r="R90" s="283" t="str">
        <f ca="1"/>
        <v>ENTREPRISE CRIVELLI</v>
      </c>
      <c r="S90" s="278" t="str">
        <f ca="1"/>
        <v>Contact@entreprisecrivelli.fr -  01 46 65 26 29</v>
      </c>
      <c r="T90" s="279" t="str">
        <f ca="1"/>
        <v>FR</v>
      </c>
      <c r="U90"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90" s="278" t="str">
        <f ca="1"/>
        <v>Tous les sites de l'UPEC sauf marché(s) réservé(s) ou limité(s) à certains services particuliers. Contacter le Pôle achats dans le doute.</v>
      </c>
      <c r="W90" s="279" t="str">
        <f ca="1"/>
        <v>BE.04</v>
      </c>
      <c r="X90" s="284" t="str">
        <f ca="1"/>
        <v>PLATRERIE, CLOISONS SECHES, FAUX PLAFONDS</v>
      </c>
    </row>
    <row r="91" spans="1:24" ht="50.15" customHeight="1" x14ac:dyDescent="0.35">
      <c r="A91" s="197" t="str">
        <f ca="1"/>
        <v>Marché terminé</v>
      </c>
      <c r="B91" s="276" t="str">
        <f ca="1"/>
        <v>B</v>
      </c>
      <c r="C91" s="277" t="str">
        <f ca="1"/>
        <v>🏗️ Bâtiments &amp; Travaux</v>
      </c>
      <c r="D91" s="278" t="str">
        <f ca="1"/>
        <v>Direction du Patrimoine et du Développement Durable</v>
      </c>
      <c r="E91" s="279" t="str">
        <f ca="1"/>
        <v>2021PFTVXENTR2</v>
      </c>
      <c r="F91" s="278" t="str">
        <f ca="1"/>
        <v>LOT2 Travaux de doublage plfonnage flocage</v>
      </c>
      <c r="G91" s="279" t="str">
        <f ca="1"/>
        <v>2021PFTVXENTR2</v>
      </c>
      <c r="H91" s="278" t="str">
        <f ca="1"/>
        <v>LOT2 Travaux de doublage plfonnage flocage</v>
      </c>
      <c r="I91" s="280" t="str">
        <f ca="1"/>
        <v>Procédure formalisée</v>
      </c>
      <c r="J91" s="280" t="str">
        <f ca="1"/>
        <v>Marché subséquent</v>
      </c>
      <c r="K91" s="280" t="str">
        <f ca="1"/>
        <v>Marché subséquent</v>
      </c>
      <c r="L91" s="281">
        <f ca="1"/>
        <v>44399</v>
      </c>
      <c r="M91" s="281">
        <f ca="1"/>
        <v>45838</v>
      </c>
      <c r="N91" s="279" t="str">
        <f ca="1"/>
        <v>4600003917</v>
      </c>
      <c r="O91" s="282" t="str">
        <f ca="1"/>
        <v>5200000</v>
      </c>
      <c r="P91" s="278" t="str">
        <f ca="1"/>
        <v>Travaux</v>
      </c>
      <c r="Q91" s="279" t="str">
        <f ca="1"/>
        <v>10457</v>
      </c>
      <c r="R91" s="283" t="str">
        <f ca="1"/>
        <v>ENTREPRISE CRIVELLI</v>
      </c>
      <c r="S91" s="278" t="str">
        <f ca="1"/>
        <v>Contact@entreprisecrivelli.fr -  01 46 65 26 29</v>
      </c>
      <c r="T91" s="279" t="str">
        <f ca="1"/>
        <v>FR</v>
      </c>
      <c r="U91" s="285" t="str">
        <f ca="1"/>
        <v xml:space="preserve">https://upecnumerique.sharepoint.com/:f:/s/DAF-PRB/IgBzvD_YblKYQ76S4AHJvXZnAYwX-19VjM1AQ1hDP_K_9QE?e=UcqZmg </v>
      </c>
      <c r="V91" s="278" t="str">
        <f ca="1"/>
        <v>Tous les sites de l'UPEC sauf marché(s) réservé(s) ou limité(s) à certains services particuliers. Contacter le Pôle achats dans le doute.</v>
      </c>
      <c r="W91" s="279" t="str">
        <f ca="1"/>
        <v>BE.04</v>
      </c>
      <c r="X91" s="284" t="str">
        <f ca="1"/>
        <v>PLATRERIE, CLOISONS SECHES, FAUX PLAFONDS</v>
      </c>
    </row>
    <row r="92" spans="1:24" ht="50.15" customHeight="1" x14ac:dyDescent="0.35">
      <c r="A92" s="197" t="str">
        <f ca="1"/>
        <v>Marché terminé</v>
      </c>
      <c r="B92" s="276" t="str">
        <f ca="1"/>
        <v>B</v>
      </c>
      <c r="C92" s="277" t="str">
        <f ca="1"/>
        <v>🏗️ Bâtiments &amp; Travaux</v>
      </c>
      <c r="D92" s="278" t="str">
        <f ca="1"/>
        <v>Direction du Patrimoine et du Développement Durable</v>
      </c>
      <c r="E92" s="279" t="str">
        <f ca="1"/>
        <v>2021PFTVXENTR2</v>
      </c>
      <c r="F92" s="278" t="str">
        <f ca="1"/>
        <v>LOT2 Travaux de doublage plfonnage flocage</v>
      </c>
      <c r="G92" s="279" t="str">
        <f ca="1"/>
        <v>2021PFTVXENTR2</v>
      </c>
      <c r="H92" s="278" t="str">
        <f ca="1"/>
        <v>LOT2 Travaux de doublage plfonnage flocage</v>
      </c>
      <c r="I92" s="280" t="str">
        <f ca="1"/>
        <v>Procédure formalisée</v>
      </c>
      <c r="J92" s="280" t="str">
        <f ca="1"/>
        <v>Marché subséquent</v>
      </c>
      <c r="K92" s="280" t="str">
        <f ca="1"/>
        <v>Marché subséquent</v>
      </c>
      <c r="L92" s="281">
        <f ca="1"/>
        <v>44399</v>
      </c>
      <c r="M92" s="281">
        <f ca="1"/>
        <v>45838</v>
      </c>
      <c r="N92" s="279" t="str">
        <f ca="1"/>
        <v>4600003919</v>
      </c>
      <c r="O92" s="282" t="str">
        <f ca="1"/>
        <v>200000</v>
      </c>
      <c r="P92" s="278" t="str">
        <f ca="1"/>
        <v>Travaux</v>
      </c>
      <c r="Q92" s="279" t="str">
        <f ca="1"/>
        <v>2768</v>
      </c>
      <c r="R92" s="283" t="str">
        <f ca="1"/>
        <v>OLVA</v>
      </c>
      <c r="S92"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2" s="279" t="str">
        <f ca="1"/>
        <v>FR</v>
      </c>
      <c r="U92" s="285" t="str">
        <f ca="1"/>
        <v xml:space="preserve">https://upecnumerique.sharepoint.com/:f:/s/DAF-PRB/IgBzvD_YblKYQ76S4AHJvXZnAYwX-19VjM1AQ1hDP_K_9QE?e=UcqZmg </v>
      </c>
      <c r="V92" s="278" t="str">
        <f ca="1"/>
        <v>Tous les sites de l'UPEC sauf marché(s) réservé(s) ou limité(s) à certains services particuliers. Contacter le Pôle achats dans le doute.</v>
      </c>
      <c r="W92" s="279" t="str">
        <f ca="1"/>
        <v>BE.04</v>
      </c>
      <c r="X92" s="284" t="str">
        <f ca="1"/>
        <v>PLATRERIE, CLOISONS SECHES, FAUX PLAFONDS</v>
      </c>
    </row>
    <row r="93" spans="1:24" ht="50.15" customHeight="1" x14ac:dyDescent="0.35">
      <c r="A93" s="197" t="str">
        <f ca="1"/>
        <v>Marché terminé</v>
      </c>
      <c r="B93" s="276" t="str">
        <f ca="1"/>
        <v>B</v>
      </c>
      <c r="C93" s="277" t="str">
        <f ca="1"/>
        <v>🏗️ Bâtiments &amp; Travaux</v>
      </c>
      <c r="D93" s="278" t="str">
        <f ca="1"/>
        <v>Direction du Patrimoine et du Développement Durable</v>
      </c>
      <c r="E93" s="279" t="str">
        <f ca="1"/>
        <v>2021PFTVXENTR2</v>
      </c>
      <c r="F93" s="278" t="str">
        <f ca="1"/>
        <v>LOT2 Travaux de doublage plfonnage flocage</v>
      </c>
      <c r="G93" s="279" t="str">
        <f ca="1"/>
        <v>2021PFTVXENTR2</v>
      </c>
      <c r="H93" s="278" t="str">
        <f ca="1"/>
        <v>LOT2 Travaux de doublage plfonnage flocage</v>
      </c>
      <c r="I93" s="280" t="str">
        <f ca="1"/>
        <v>Procédure formalisée</v>
      </c>
      <c r="J93" s="280" t="str">
        <f ca="1"/>
        <v>Marché subséquent</v>
      </c>
      <c r="K93" s="280" t="str">
        <f ca="1"/>
        <v>Marché subséquent</v>
      </c>
      <c r="L93" s="281">
        <f ca="1"/>
        <v>44399</v>
      </c>
      <c r="M93" s="281">
        <f ca="1"/>
        <v>45838</v>
      </c>
      <c r="N93" s="279" t="str">
        <f ca="1"/>
        <v>4600003920</v>
      </c>
      <c r="O93" s="282" t="str">
        <f ca="1"/>
        <v>200000</v>
      </c>
      <c r="P93" s="278" t="str">
        <f ca="1"/>
        <v>Travaux</v>
      </c>
      <c r="Q93" s="279" t="str">
        <f ca="1"/>
        <v>2768</v>
      </c>
      <c r="R93" s="283" t="str">
        <f ca="1"/>
        <v>OLVA</v>
      </c>
      <c r="S93"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3" s="279" t="str">
        <f ca="1"/>
        <v>FR</v>
      </c>
      <c r="U93"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93" s="278" t="str">
        <f ca="1"/>
        <v>Tous les sites de l'UPEC sauf marché(s) réservé(s) ou limité(s) à certains services particuliers. Contacter le Pôle achats dans le doute.</v>
      </c>
      <c r="W93" s="279" t="str">
        <f ca="1"/>
        <v>BE.04</v>
      </c>
      <c r="X93" s="284" t="str">
        <f ca="1"/>
        <v>PLATRERIE, CLOISONS SECHES, FAUX PLAFONDS</v>
      </c>
    </row>
    <row r="94" spans="1:24" ht="50.15" customHeight="1" x14ac:dyDescent="0.35">
      <c r="A94" s="197" t="str">
        <f ca="1"/>
        <v>Marché terminé</v>
      </c>
      <c r="B94" s="276" t="str">
        <f ca="1"/>
        <v>B</v>
      </c>
      <c r="C94" s="277" t="str">
        <f ca="1"/>
        <v>🏗️ Bâtiments &amp; Travaux</v>
      </c>
      <c r="D94" s="278" t="str">
        <f ca="1"/>
        <v>Direction du Patrimoine et du Développement Durable</v>
      </c>
      <c r="E94" s="279" t="str">
        <f ca="1"/>
        <v>2021PFTVXENTR2</v>
      </c>
      <c r="F94" s="278" t="str">
        <f ca="1"/>
        <v>LOT2 Travaux de doublage plfonnage flocage</v>
      </c>
      <c r="G94" s="279" t="str">
        <f ca="1"/>
        <v>2021PFTVXENTR2</v>
      </c>
      <c r="H94" s="278" t="str">
        <f ca="1"/>
        <v>LOT2 Travaux de doublage plfonnage flocage</v>
      </c>
      <c r="I94" s="280" t="str">
        <f ca="1"/>
        <v>Procédure formalisée</v>
      </c>
      <c r="J94" s="280" t="str">
        <f ca="1"/>
        <v>Marché subséquent</v>
      </c>
      <c r="K94" s="280" t="str">
        <f ca="1"/>
        <v>Marché subséquent</v>
      </c>
      <c r="L94" s="281">
        <f ca="1"/>
        <v>44399</v>
      </c>
      <c r="M94" s="281">
        <f ca="1"/>
        <v>45838</v>
      </c>
      <c r="N94" s="279" t="str">
        <f ca="1"/>
        <v>4600003921</v>
      </c>
      <c r="O94" s="282" t="str">
        <f ca="1"/>
        <v>227000</v>
      </c>
      <c r="P94" s="278" t="str">
        <f ca="1"/>
        <v>Travaux</v>
      </c>
      <c r="Q94" s="279" t="str">
        <f ca="1"/>
        <v>2768</v>
      </c>
      <c r="R94" s="283" t="str">
        <f ca="1"/>
        <v>OLVA</v>
      </c>
      <c r="S94"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4" s="279" t="str">
        <f ca="1"/>
        <v>FR</v>
      </c>
      <c r="U94" s="285" t="str">
        <f ca="1"/>
        <v xml:space="preserve">https://upecnumerique.sharepoint.com/:f:/s/DAF-PRB/IgBzvD_YblKYQ76S4AHJvXZnAYwX-19VjM1AQ1hDP_K_9QE?e=UcqZmg </v>
      </c>
      <c r="V94" s="278" t="str">
        <f ca="1"/>
        <v>Tous les sites de l'UPEC sauf marché(s) réservé(s) ou limité(s) à certains services particuliers. Contacter le Pôle achats dans le doute.</v>
      </c>
      <c r="W94" s="279" t="str">
        <f ca="1"/>
        <v>BE.04</v>
      </c>
      <c r="X94" s="284" t="str">
        <f ca="1"/>
        <v>PLATRERIE, CLOISONS SECHES, FAUX PLAFONDS</v>
      </c>
    </row>
    <row r="95" spans="1:24" ht="50.15" customHeight="1" x14ac:dyDescent="0.35">
      <c r="A95" s="197" t="str">
        <f ca="1"/>
        <v>Marché terminé</v>
      </c>
      <c r="B95" s="276" t="str">
        <f ca="1"/>
        <v>B</v>
      </c>
      <c r="C95" s="277" t="str">
        <f ca="1"/>
        <v>🏗️ Bâtiments &amp; Travaux</v>
      </c>
      <c r="D95" s="278" t="str">
        <f ca="1"/>
        <v>Direction du Patrimoine et du Développement Durable</v>
      </c>
      <c r="E95" s="279" t="str">
        <f ca="1"/>
        <v>2021PFTVXENTR2</v>
      </c>
      <c r="F95" s="278" t="str">
        <f ca="1"/>
        <v>LOT2 Travaux de doublage plfonnage flocage</v>
      </c>
      <c r="G95" s="279" t="str">
        <f ca="1"/>
        <v>2021PFTVXENTR2</v>
      </c>
      <c r="H95" s="278" t="str">
        <f ca="1"/>
        <v>LOT2 Travaux de doublage plfonnage flocage</v>
      </c>
      <c r="I95" s="280" t="str">
        <f ca="1"/>
        <v>Procédure formalisée</v>
      </c>
      <c r="J95" s="280" t="str">
        <f ca="1"/>
        <v>Marché subséquent</v>
      </c>
      <c r="K95" s="280" t="str">
        <f ca="1"/>
        <v>Marché subséquent</v>
      </c>
      <c r="L95" s="281">
        <f ca="1"/>
        <v>44399</v>
      </c>
      <c r="M95" s="281">
        <f ca="1"/>
        <v>45838</v>
      </c>
      <c r="N95" s="279" t="str">
        <f ca="1"/>
        <v>4600003923</v>
      </c>
      <c r="O95" s="282" t="str">
        <f ca="1"/>
        <v>200000</v>
      </c>
      <c r="P95" s="278" t="str">
        <f ca="1"/>
        <v>Travaux</v>
      </c>
      <c r="Q95" s="279" t="str">
        <f ca="1"/>
        <v>13218</v>
      </c>
      <c r="R95" s="283" t="str">
        <f ca="1"/>
        <v>ENTREPRISE GENERALE MONTI</v>
      </c>
      <c r="S95"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5" s="279" t="str">
        <f ca="1"/>
        <v>FR</v>
      </c>
      <c r="U95" s="285" t="str">
        <f ca="1"/>
        <v xml:space="preserve">https://upecnumerique.sharepoint.com/:f:/s/DAF-PRB/IgBzvD_YblKYQ76S4AHJvXZnAYwX-19VjM1AQ1hDP_K_9QE?e=UcqZmg </v>
      </c>
      <c r="V95" s="278" t="str">
        <f ca="1"/>
        <v>Tous les sites de l'UPEC sauf marché(s) réservé(s) ou limité(s) à certains services particuliers. Contacter le Pôle achats dans le doute.</v>
      </c>
      <c r="W95" s="279" t="str">
        <f ca="1"/>
        <v>BE.04</v>
      </c>
      <c r="X95" s="284" t="str">
        <f ca="1"/>
        <v>PLATRERIE, CLOISONS SECHES, FAUX PLAFONDS</v>
      </c>
    </row>
    <row r="96" spans="1:24" ht="50.15" customHeight="1" x14ac:dyDescent="0.35">
      <c r="A96" s="197" t="str">
        <f ca="1"/>
        <v>Marché terminé</v>
      </c>
      <c r="B96" s="276" t="str">
        <f ca="1"/>
        <v>B</v>
      </c>
      <c r="C96" s="277" t="str">
        <f ca="1"/>
        <v>🏗️ Bâtiments &amp; Travaux</v>
      </c>
      <c r="D96" s="278" t="str">
        <f ca="1"/>
        <v>Direction du Patrimoine et du Développement Durable</v>
      </c>
      <c r="E96" s="279" t="str">
        <f ca="1"/>
        <v>2021PFTVXENTR2</v>
      </c>
      <c r="F96" s="278" t="str">
        <f ca="1"/>
        <v>LOT2 Travaux de doublage plfonnage flocage</v>
      </c>
      <c r="G96" s="279" t="str">
        <f ca="1"/>
        <v>2021PFTVXENTR2</v>
      </c>
      <c r="H96" s="278" t="str">
        <f ca="1"/>
        <v>LOT2 Travaux de doublage plfonnage flocage</v>
      </c>
      <c r="I96" s="280" t="str">
        <f ca="1"/>
        <v>Procédure formalisée</v>
      </c>
      <c r="J96" s="280" t="str">
        <f ca="1"/>
        <v>Marché subséquent</v>
      </c>
      <c r="K96" s="280" t="str">
        <f ca="1"/>
        <v>Marché subséquent</v>
      </c>
      <c r="L96" s="281">
        <f ca="1"/>
        <v>44399</v>
      </c>
      <c r="M96" s="281">
        <f ca="1"/>
        <v>45838</v>
      </c>
      <c r="N96" s="279" t="str">
        <f ca="1"/>
        <v>4600003924</v>
      </c>
      <c r="O96" s="282" t="str">
        <f ca="1"/>
        <v>200000</v>
      </c>
      <c r="P96" s="278" t="str">
        <f ca="1"/>
        <v>Travaux</v>
      </c>
      <c r="Q96" s="279" t="str">
        <f ca="1"/>
        <v>13218</v>
      </c>
      <c r="R96" s="283" t="str">
        <f ca="1"/>
        <v>ENTREPRISE GENERALE MONTI</v>
      </c>
      <c r="S96"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6" s="279" t="str">
        <f ca="1"/>
        <v>FR</v>
      </c>
      <c r="U96" s="285" t="str">
        <f ca="1"/>
        <v>https://upecnumerique.sharepoint.com/sites/DAF-PRB/documents_contractuels/Forms/AllItems.aspx?RootFolder=/sites%2FDAF%2DPRB%2Fdocuments%5Fcontractuels%2F1%2EMarch%C3%A9s%20ouverts%20%C3%A0%20TOUS%2F7%2ETravaux%2DMaitrise%20d%27%C5%93uvre%2D%20Coordination%2F2021PFTVXENTRE&amp;View=%7B6F884D63%2DDCF1%2D49B2%2DBCDC%2DBDF571290E5C%7D</v>
      </c>
      <c r="V96" s="278" t="str">
        <f ca="1"/>
        <v>Tous les sites de l'UPEC sauf marché(s) réservé(s) ou limité(s) à certains services particuliers. Contacter le Pôle achats dans le doute.</v>
      </c>
      <c r="W96" s="279" t="str">
        <f ca="1"/>
        <v>BE.04</v>
      </c>
      <c r="X96" s="284" t="str">
        <f ca="1"/>
        <v>PLATRERIE, CLOISONS SECHES, FAUX PLAFONDS</v>
      </c>
    </row>
    <row r="97" spans="1:24" ht="50.15" customHeight="1" x14ac:dyDescent="0.35">
      <c r="A97" s="197" t="str">
        <f ca="1"/>
        <v>Marché terminé</v>
      </c>
      <c r="B97" s="276" t="str">
        <f ca="1"/>
        <v>B</v>
      </c>
      <c r="C97" s="277" t="str">
        <f ca="1"/>
        <v>🏗️ Bâtiments &amp; Travaux</v>
      </c>
      <c r="D97" s="278" t="str">
        <f ca="1"/>
        <v>Direction du Patrimoine et du Développement Durable</v>
      </c>
      <c r="E97" s="279" t="str">
        <f ca="1"/>
        <v>2021PFTVXENTR2</v>
      </c>
      <c r="F97" s="278" t="str">
        <f ca="1"/>
        <v>LOT2 Travaux de doublage plfonnage flocage</v>
      </c>
      <c r="G97" s="279" t="str">
        <f ca="1"/>
        <v>2021PFTVXENTR2</v>
      </c>
      <c r="H97" s="278" t="str">
        <f ca="1"/>
        <v>LOT2 Travaux de doublage plfonnage flocage</v>
      </c>
      <c r="I97" s="280" t="str">
        <f ca="1"/>
        <v>Procédure formalisée</v>
      </c>
      <c r="J97" s="280" t="str">
        <f ca="1"/>
        <v>Marché subséquent</v>
      </c>
      <c r="K97" s="280" t="str">
        <f ca="1"/>
        <v>Marché subséquent</v>
      </c>
      <c r="L97" s="281">
        <f ca="1"/>
        <v>44399</v>
      </c>
      <c r="M97" s="281">
        <f ca="1"/>
        <v>45838</v>
      </c>
      <c r="N97" s="279" t="str">
        <f ca="1"/>
        <v>4600003925</v>
      </c>
      <c r="O97" s="282" t="str">
        <f ca="1"/>
        <v>200000</v>
      </c>
      <c r="P97" s="278" t="str">
        <f ca="1"/>
        <v>Travaux</v>
      </c>
      <c r="Q97" s="279" t="str">
        <f ca="1"/>
        <v>13218</v>
      </c>
      <c r="R97" s="283" t="str">
        <f ca="1"/>
        <v>ENTREPRISE GENERALE MONTI</v>
      </c>
      <c r="S97" s="278" t="str">
        <f ca="1"/>
        <v>Misen en concurrence préabale nécessaire Titulaires du LOT Via le Kit MS
Entreprise CRIVELLI 
32 avenue Carnot  
93140 Bondy Courriel : contact@entreprisecrivelli.fr  
Tél : 01.48.47.48.74 
MONTI 
2 rue Henri Dunant  94550 CHEVILLY LARUE Courriel : etudes@montibatiment.fr  
Tél : 0146868151  
OLVA  
7 rue Soddy  94000 CRETEIL Courriel : y.boulanouar@olva.fr  
Tel 01 41 79 11 89 - 01 41 79 42 02</v>
      </c>
      <c r="T97" s="279" t="str">
        <f ca="1"/>
        <v>FR</v>
      </c>
      <c r="U97" s="285" t="str">
        <f ca="1"/>
        <v xml:space="preserve">https://upecnumerique.sharepoint.com/:f:/s/DAF-PRB/IgBzvD_YblKYQ76S4AHJvXZnAYwX-19VjM1AQ1hDP_K_9QE?e=UcqZmg </v>
      </c>
      <c r="V97" s="278" t="str">
        <f ca="1"/>
        <v>Tous les sites de l'UPEC sauf marché(s) réservé(s) ou limité(s) à certains services particuliers. Contacter le Pôle achats dans le doute.</v>
      </c>
      <c r="W97" s="279" t="str">
        <f ca="1"/>
        <v>BE.04</v>
      </c>
      <c r="X97" s="284" t="str">
        <f ca="1"/>
        <v>PLATRERIE, CLOISONS SECHES, FAUX PLAFONDS</v>
      </c>
    </row>
    <row r="98" spans="1:24" ht="50.15" customHeight="1" x14ac:dyDescent="0.35">
      <c r="A98" s="197" t="str">
        <f ca="1"/>
        <v>Marché terminé</v>
      </c>
      <c r="B98" s="276" t="str">
        <f ca="1"/>
        <v>B</v>
      </c>
      <c r="C98" s="277" t="str">
        <f ca="1"/>
        <v>🏗️ Bâtiments &amp; Travaux</v>
      </c>
      <c r="D98" s="278" t="str">
        <f ca="1"/>
        <v>Direction du Patrimoine et du Développement Durable</v>
      </c>
      <c r="E98" s="279" t="str">
        <f ca="1"/>
        <v>2021PFTVXENTR3</v>
      </c>
      <c r="F98" s="278" t="str">
        <f ca="1"/>
        <v>Lot 3 : Travaux annuels de désamiantage pour différents bâtiments de l’université Paris-Est Créteil Val-de-Marne</v>
      </c>
      <c r="G98" s="279" t="str">
        <f ca="1"/>
        <v>2021PFTVXENTR3</v>
      </c>
      <c r="H98" s="278" t="str">
        <f ca="1"/>
        <v>Lot 3 : Travaux annuels de désamiantage pour différents bâtiments de l’université Paris-Est Créteil Val-de-Marne</v>
      </c>
      <c r="I98" s="280" t="str">
        <f ca="1"/>
        <v>Procédure formalisée</v>
      </c>
      <c r="J98" s="280" t="str">
        <f ca="1"/>
        <v>Marché subséquent</v>
      </c>
      <c r="K98" s="280" t="str">
        <f ca="1"/>
        <v>Marché subséquent</v>
      </c>
      <c r="L98" s="281">
        <f ca="1"/>
        <v>44399</v>
      </c>
      <c r="M98" s="281">
        <f ca="1"/>
        <v>45838</v>
      </c>
      <c r="N98" s="279" t="str">
        <f ca="1"/>
        <v>4600003929</v>
      </c>
      <c r="O98" s="282" t="str">
        <f ca="1"/>
        <v>520000</v>
      </c>
      <c r="P98" s="278" t="str">
        <f ca="1"/>
        <v>Travaux</v>
      </c>
      <c r="Q98" s="279" t="str">
        <f ca="1"/>
        <v>13138</v>
      </c>
      <c r="R98" s="283" t="str">
        <f ca="1"/>
        <v>WIG FRANCE</v>
      </c>
      <c r="S98" s="278" t="str">
        <f ca="1"/>
        <v>Misen en concurrence préabale nécessaire Titulaires du LOT Via le Kit MS     
PREMYS  
110 avenue Gabriel Péri 
94240 L’HAY-LES-HAMEAUX 
Courriel : genieriledefrance@premys-colas.com  
Tél : 01 46 65 26 29   
SAS TERIDEAL - SEGEX  
4, boulevard Arago  91320 Wissous  
Mail : ialves@terideal.fr   
Tél : 01 69 81 18 00 / Fax : 01 69 81 48 47   
WIG France Entreprises SAS 
Pôle Industriel Toul Europe  175, rue Marie Marvingt  
54200 TOUL Courriel : etudes@wigfrance.fr  
Tel : 03 83 64 84 64 – Fax : 03 83 64 85 45</v>
      </c>
      <c r="T98" s="279" t="str">
        <f ca="1"/>
        <v>FR</v>
      </c>
      <c r="U98" s="285" t="str">
        <f ca="1"/>
        <v xml:space="preserve">https://upecnumerique.sharepoint.com/:f:/s/DAF-PRB/IgBzvD_YblKYQ76S4AHJvXZnAYwX-19VjM1AQ1hDP_K_9QE?e=UcqZmg </v>
      </c>
      <c r="V98" s="278" t="str">
        <f ca="1"/>
        <v>Tous les sites de l'UPEC sauf marché(s) réservé(s) ou limité(s) à certains services particuliers. Contacter le Pôle achats dans le doute.</v>
      </c>
      <c r="W98" s="279" t="str">
        <f ca="1"/>
        <v>BE.01</v>
      </c>
      <c r="X98" s="284" t="str">
        <f ca="1"/>
        <v>MACONNERIE, DEMOLITION ET DESAMIANTAGE</v>
      </c>
    </row>
    <row r="99" spans="1:24" ht="50.15" customHeight="1" x14ac:dyDescent="0.35">
      <c r="A99" s="197" t="str">
        <f ca="1"/>
        <v>Marché terminé</v>
      </c>
      <c r="B99" s="276" t="str">
        <f ca="1"/>
        <v>B</v>
      </c>
      <c r="C99" s="277" t="str">
        <f ca="1"/>
        <v>🏗️ Bâtiments &amp; Travaux</v>
      </c>
      <c r="D99" s="278" t="str">
        <f ca="1"/>
        <v>Direction du Patrimoine et du Développement Durable</v>
      </c>
      <c r="E99" s="279" t="str">
        <f ca="1"/>
        <v>2021PANUISIBLE</v>
      </c>
      <c r="F99" s="278" t="str">
        <f ca="1"/>
        <v>Dératisation/désinsectisation tous sites -Forfait</v>
      </c>
      <c r="G99" s="279" t="str">
        <f ca="1"/>
        <v>2021PANUISIBLE</v>
      </c>
      <c r="H99" s="278" t="str">
        <f ca="1"/>
        <v>Dératisation/désinsectisation tous sites -Forfait</v>
      </c>
      <c r="I99" s="280" t="str">
        <f ca="1"/>
        <v>Procédure adaptée</v>
      </c>
      <c r="J99" s="280" t="str">
        <f ca="1"/>
        <v>Marché</v>
      </c>
      <c r="K99" s="280" t="str">
        <f ca="1"/>
        <v>ordinaire</v>
      </c>
      <c r="L99" s="281">
        <f ca="1"/>
        <v>44433</v>
      </c>
      <c r="M99" s="281">
        <f ca="1"/>
        <v>45893</v>
      </c>
      <c r="N99" s="279" t="str">
        <f ca="1"/>
        <v>4600003939</v>
      </c>
      <c r="O99" s="282" t="str">
        <f ca="1"/>
        <v>0</v>
      </c>
      <c r="P99" s="278" t="str">
        <f ca="1"/>
        <v>Travaux</v>
      </c>
      <c r="Q99" s="279" t="str">
        <f ca="1"/>
        <v>15484</v>
      </c>
      <c r="R99" s="283" t="str">
        <f ca="1"/>
        <v>HP SERVICES</v>
      </c>
      <c r="S99" s="278" t="str">
        <f ca="1"/>
        <v>hp-services@wanadoo.fr;  0169384724</v>
      </c>
      <c r="T99" s="279" t="str">
        <f ca="1"/>
        <v>FR</v>
      </c>
      <c r="U99" s="285" t="str">
        <f ca="1"/>
        <v>https://upecnumerique.sharepoint.com/:f:/r/sites/DAF-PRB/documents_contractuels/2.March%C3%A9s%20acc%C3%A8s%20LIMITE/4.Fonctionnement%20courant/2021PANUISIBLE?csf=1&amp;web=1&amp;e=T3GQHS</v>
      </c>
      <c r="V99" s="278" t="str">
        <f ca="1"/>
        <v>Tous les sites de l'UPEC sauf marché(s) réservé(s) ou limité(s) à certains services particuliers. Contacter le Pôle achats dans le doute.</v>
      </c>
      <c r="W99" s="279" t="str">
        <f ca="1"/>
        <v>BB.23</v>
      </c>
      <c r="X99" s="284" t="str">
        <f ca="1"/>
        <v>SERVICES DE DESINSECTISATION</v>
      </c>
    </row>
    <row r="100" spans="1:24" ht="50.15" customHeight="1" x14ac:dyDescent="0.35">
      <c r="A100" s="197" t="str">
        <f ca="1"/>
        <v>Marché terminé</v>
      </c>
      <c r="B100" s="276" t="str">
        <f ca="1"/>
        <v>B</v>
      </c>
      <c r="C100" s="277" t="str">
        <f ca="1"/>
        <v>🏗️ Bâtiments &amp; Travaux</v>
      </c>
      <c r="D100" s="278" t="str">
        <f ca="1"/>
        <v>Direction du Patrimoine et du Développement Durable</v>
      </c>
      <c r="E100" s="279" t="str">
        <f ca="1"/>
        <v>2021MSMATINFO3</v>
      </c>
      <c r="F100" s="278" t="str">
        <f ca="1"/>
        <v>Stations de travail fixes et portables et leurs extensions</v>
      </c>
      <c r="G100" s="279" t="str">
        <f ca="1"/>
        <v>2021MSMATINFO3</v>
      </c>
      <c r="H100" s="278" t="str">
        <f ca="1"/>
        <v>Stations de travail fixes et portables et leurs extensions</v>
      </c>
      <c r="I100" s="280" t="str">
        <f ca="1"/>
        <v>Marché subséquent</v>
      </c>
      <c r="J100" s="280" t="str">
        <f ca="1"/>
        <v>Marché subséquent</v>
      </c>
      <c r="K100" s="280" t="str">
        <f ca="1"/>
        <v>Marché subséquent</v>
      </c>
      <c r="L100" s="281">
        <f ca="1"/>
        <v>44440</v>
      </c>
      <c r="M100" s="281">
        <f ca="1"/>
        <v>45900</v>
      </c>
      <c r="N100" s="279" t="str">
        <f ca="1"/>
        <v>4600003976</v>
      </c>
      <c r="O100" s="282" t="str">
        <f ca="1"/>
        <v>3000000</v>
      </c>
      <c r="P100" s="278" t="str">
        <f ca="1"/>
        <v>Fournitures courantes</v>
      </c>
      <c r="Q100" s="279" t="str">
        <f ca="1"/>
        <v>6</v>
      </c>
      <c r="R100" s="283" t="str">
        <f ca="1"/>
        <v>DELL SAS</v>
      </c>
      <c r="S100" s="278" t="str">
        <f ca="1"/>
        <v>VOIR fiche exlication sur le lien SharePoint</v>
      </c>
      <c r="T100" s="279" t="str">
        <f ca="1"/>
        <v>FR</v>
      </c>
      <c r="U100" s="285" t="str">
        <f ca="1"/>
        <v>https://upecnumerique.sharepoint.com/:f:/r/sites/DAF-PRB/documents_contractuels/1.Marchés ouverts à TOUS/5.Informatiques-bureatiques/2021MSMATINFO3?csf=1&amp;web=1&amp;e=EcN5m4</v>
      </c>
      <c r="V100" s="278" t="str">
        <f ca="1"/>
        <v>Tous les sites de l'UPEC sauf marché(s) réservé(s) ou limité(s) à certains services particuliers. Contacter le Pôle achats dans le doute.</v>
      </c>
      <c r="W100" s="279" t="str">
        <f ca="1"/>
        <v>BE.08</v>
      </c>
      <c r="X100" s="284" t="str">
        <f ca="1"/>
        <v>VOIRIE RESEAUX DISTRIBUTION (VRD)</v>
      </c>
    </row>
    <row r="101" spans="1:24" ht="50.15" customHeight="1" x14ac:dyDescent="0.35">
      <c r="A101" s="197" t="str">
        <f ca="1"/>
        <v>Marché terminé</v>
      </c>
      <c r="B101" s="276" t="str">
        <f ca="1"/>
        <v>B</v>
      </c>
      <c r="C101" s="277" t="str">
        <f ca="1"/>
        <v>🏗️ Bâtiments &amp; Travaux</v>
      </c>
      <c r="D101" s="278" t="str">
        <f ca="1"/>
        <v>Direction du Patrimoine et du Développement Durable</v>
      </c>
      <c r="E101" s="279" t="str">
        <f ca="1"/>
        <v>2021PFTVXVIMO2</v>
      </c>
      <c r="F101" s="278" t="str">
        <f ca="1"/>
        <v/>
      </c>
      <c r="G101" s="279" t="str">
        <f ca="1"/>
        <v>2021PFTVXVIMO2</v>
      </c>
      <c r="H101" s="278" t="str">
        <f ca="1"/>
        <v/>
      </c>
      <c r="I101" s="280" t="str">
        <f ca="1"/>
        <v>Procédure formalisée</v>
      </c>
      <c r="J101" s="280" t="str">
        <f ca="1"/>
        <v>Contrat mixte</v>
      </c>
      <c r="K101" s="280" t="str">
        <f ca="1"/>
        <v>Contrat mixte</v>
      </c>
      <c r="L101" s="281" t="str">
        <f ca="1"/>
        <v/>
      </c>
      <c r="M101" s="281">
        <f ca="1"/>
        <v>45838</v>
      </c>
      <c r="N101" s="279" t="str">
        <f ca="1"/>
        <v>4600003982</v>
      </c>
      <c r="O101" s="282" t="str">
        <f ca="1"/>
        <v>600000</v>
      </c>
      <c r="P101" s="278" t="str">
        <f ca="1"/>
        <v>Travaux</v>
      </c>
      <c r="Q101" s="279" t="str">
        <f ca="1"/>
        <v>15728</v>
      </c>
      <c r="R101" s="283" t="str">
        <f ca="1"/>
        <v>SAVIEX INDUSTRIES</v>
      </c>
      <c r="S101" s="278" t="str">
        <f ca="1"/>
        <v>Tél : 0160462290</v>
      </c>
      <c r="T101" s="279" t="str">
        <f ca="1"/>
        <v>FR</v>
      </c>
      <c r="U101" s="279" t="str">
        <f ca="1"/>
        <v>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v>
      </c>
      <c r="V101" s="278" t="str">
        <f ca="1"/>
        <v>Tous les sites de l'UPEC sauf marché(s) réservé(s) ou limité(s) à certains services particuliers. Contacter le Pôle achats dans le doute.</v>
      </c>
      <c r="W101" s="279" t="str">
        <f ca="1"/>
        <v>BE.09</v>
      </c>
      <c r="X101" s="284" t="str">
        <f ca="1"/>
        <v>AUTRES TRAVAUX D'AMENAGEMENT DES BATIMENTS</v>
      </c>
    </row>
    <row r="102" spans="1:24" ht="50.15" customHeight="1" x14ac:dyDescent="0.35">
      <c r="A102" s="197" t="str">
        <f ca="1"/>
        <v>Marché terminé</v>
      </c>
      <c r="B102" s="276" t="str">
        <f ca="1"/>
        <v>B</v>
      </c>
      <c r="C102" s="277" t="str">
        <f ca="1"/>
        <v>🏗️ Bâtiments &amp; Travaux</v>
      </c>
      <c r="D102" s="278" t="str">
        <f ca="1"/>
        <v>Direction du Patrimoine et du Développement Durable</v>
      </c>
      <c r="E102" s="279" t="str">
        <f ca="1"/>
        <v>2022MSLECTRDAE</v>
      </c>
      <c r="F102" s="278" t="str">
        <f ca="1"/>
        <v>FOURNITURE D'ELECTRICITE</v>
      </c>
      <c r="G102" s="279" t="str">
        <f ca="1"/>
        <v>2022MSLECTRDAE</v>
      </c>
      <c r="H102" s="278" t="str">
        <f ca="1"/>
        <v>FOURNITURE D'ELECTRICITE</v>
      </c>
      <c r="I102" s="280" t="str">
        <f ca="1"/>
        <v>Marché subséquent</v>
      </c>
      <c r="J102" s="280" t="str">
        <f ca="1"/>
        <v>Marché subséquent</v>
      </c>
      <c r="K102" s="280" t="str">
        <f ca="1"/>
        <v>Marché subséquent</v>
      </c>
      <c r="L102" s="281">
        <f ca="1"/>
        <v>44525</v>
      </c>
      <c r="M102" s="281">
        <f ca="1"/>
        <v>45961</v>
      </c>
      <c r="N102" s="279" t="str">
        <f ca="1"/>
        <v>4600004003</v>
      </c>
      <c r="O102" s="282" t="str">
        <f ca="1"/>
        <v>0</v>
      </c>
      <c r="P102" s="278" t="str">
        <f ca="1"/>
        <v>Travaux</v>
      </c>
      <c r="Q102" s="279" t="str">
        <f ca="1"/>
        <v>1529</v>
      </c>
      <c r="R102" s="283" t="str">
        <f ca="1"/>
        <v>EDF ENTREPRISE</v>
      </c>
      <c r="S102" s="278" t="str">
        <f ca="1"/>
        <v>vincent.magnaudeix@edf.fr</v>
      </c>
      <c r="T102" s="279" t="str">
        <f ca="1"/>
        <v>FR</v>
      </c>
      <c r="U102" s="279" t="str">
        <f ca="1"/>
        <v>https://upecnumerique.sharepoint.com/sites/DAF-PRB/documents_contractuels/Forms/AllItems.aspx?RootFolder=/sites%2FDAF%2DPRB%2Fdocuments%5Fcontractuels%2F2%2EMarch%C3%A9s%20acc%C3%A8s%20LIMITE%2F1%2EAchats%20mutualis%C3%A9s%2FElectricit%C3%A9%202020%2D2023&amp;View=%7B6F884D63%2DDCF1%2D49B2%2DBCDC%2DBDF571290E5C%7D</v>
      </c>
      <c r="V102" s="278" t="str">
        <f ca="1"/>
        <v>Tous les sites de l'UPEC sauf marché(s) réservé(s) ou limité(s) à certains services particuliers. Contacter le Pôle achats dans le doute.</v>
      </c>
      <c r="W102" s="279" t="str">
        <f ca="1"/>
        <v>BA.01</v>
      </c>
      <c r="X102" s="284" t="str">
        <f ca="1"/>
        <v>ELECTRICITE DISTRIBUEE</v>
      </c>
    </row>
    <row r="103" spans="1:24" ht="50.15" customHeight="1" x14ac:dyDescent="0.35">
      <c r="A103" s="197" t="str">
        <f ca="1"/>
        <v>Marché terminé</v>
      </c>
      <c r="B103" s="276" t="str">
        <f ca="1"/>
        <v>B</v>
      </c>
      <c r="C103" s="277" t="str">
        <f ca="1"/>
        <v>🏗️ Bâtiments &amp; Travaux</v>
      </c>
      <c r="D103" s="278" t="str">
        <f ca="1"/>
        <v>Direction du Patrimoine et du Développement Durable</v>
      </c>
      <c r="E103" s="279" t="str">
        <f ca="1"/>
        <v>2021PFTVXVIMO1</v>
      </c>
      <c r="F103" s="278" t="str">
        <f ca="1"/>
        <v>LOT 1 - TRAVAUX DE VITRERIE</v>
      </c>
      <c r="G103" s="279" t="str">
        <f ca="1"/>
        <v>2021PFTVXVIMO1</v>
      </c>
      <c r="H103" s="278" t="str">
        <f ca="1"/>
        <v>LOT 1 - TRAVAUX DE VITRERIE</v>
      </c>
      <c r="I103" s="280" t="str">
        <f ca="1"/>
        <v>Procédure formalisée</v>
      </c>
      <c r="J103" s="280" t="str">
        <f ca="1"/>
        <v>Accord-cadre</v>
      </c>
      <c r="K103" s="280" t="str">
        <f ca="1"/>
        <v>Contrat à bon de commande</v>
      </c>
      <c r="L103" s="281">
        <f ca="1"/>
        <v>44547</v>
      </c>
      <c r="M103" s="281">
        <f ca="1"/>
        <v>45838</v>
      </c>
      <c r="N103" s="279" t="str">
        <f ca="1"/>
        <v>4600004010</v>
      </c>
      <c r="O103" s="282" t="str">
        <f ca="1"/>
        <v>300000</v>
      </c>
      <c r="P103" s="278" t="str">
        <f ca="1"/>
        <v>Travaux</v>
      </c>
      <c r="Q103" s="279" t="str">
        <f ca="1"/>
        <v>15992</v>
      </c>
      <c r="R103" s="283" t="str">
        <f ca="1"/>
        <v>VULCAIN</v>
      </c>
      <c r="S103" s="278" t="str">
        <f ca="1"/>
        <v>dt2dir@vulcain-metal.fr  -   01 69 84 00 00</v>
      </c>
      <c r="T103" s="279" t="str">
        <f ca="1"/>
        <v>FR</v>
      </c>
      <c r="U103" s="285" t="str">
        <f ca="1"/>
        <v>https://upecnumerique.sharepoint.com/sites/DAF-PRB/documents_contractuels/Forms/AllItems.aspx?RootFolder=/sites%2FDAF%2DPRB%2Fdocuments%5Fcontractuels%2F1%2EMarch%C3%A9s%20ouverts%20%C3%A0%20TOUS%2F7%2ETravaux%2DMaitrise%20d%27%C5%93uvre%2D%20Coordination%2F2021PFTVXVIMOB&amp;View=%7B6F884D63%2DDCF1%2D49B2%2DBCDC%2DBDF571290E5C%7D</v>
      </c>
      <c r="V103" s="278" t="str">
        <f ca="1"/>
        <v>Tous les sites de l'UPEC sauf marché(s) réservé(s) ou limité(s) à certains services particuliers. Contacter le Pôle achats dans le doute.</v>
      </c>
      <c r="W103" s="279" t="str">
        <f ca="1"/>
        <v>BE.09</v>
      </c>
      <c r="X103" s="284" t="str">
        <f ca="1"/>
        <v>AUTRES TRAVAUX D'AMENAGEMENT DES BATIMENTS</v>
      </c>
    </row>
    <row r="104" spans="1:24" ht="50.15" customHeight="1" x14ac:dyDescent="0.35">
      <c r="A104" s="197" t="str">
        <f ca="1"/>
        <v>Marché terminé</v>
      </c>
      <c r="B104" s="276" t="str">
        <f ca="1"/>
        <v>B</v>
      </c>
      <c r="C104" s="277" t="str">
        <f ca="1"/>
        <v>🏗️ Bâtiments &amp; Travaux</v>
      </c>
      <c r="D104" s="278" t="str">
        <f ca="1"/>
        <v>Direction du Patrimoine et du Développement Durable</v>
      </c>
      <c r="E104" s="279" t="str">
        <f ca="1"/>
        <v>2021PFTVXVIMOB</v>
      </c>
      <c r="F104" s="278" t="str">
        <f ca="1"/>
        <v>Travaux annuel d'entretien et de rénovation - Mobilier fixe</v>
      </c>
      <c r="G104" s="279" t="str">
        <f ca="1"/>
        <v>2021PFTVXVIMOB</v>
      </c>
      <c r="H104" s="278" t="str">
        <f ca="1"/>
        <v>Travaux annuel d'entretien et de rénovation - Mobilier fixe</v>
      </c>
      <c r="I104" s="280" t="str">
        <f ca="1"/>
        <v>Procédure formalisée</v>
      </c>
      <c r="J104" s="280" t="str">
        <f ca="1"/>
        <v>Contrat mixte</v>
      </c>
      <c r="K104" s="280" t="str">
        <f ca="1"/>
        <v>Contrat mixte</v>
      </c>
      <c r="L104" s="281">
        <f ca="1"/>
        <v>44488</v>
      </c>
      <c r="M104" s="281">
        <f ca="1"/>
        <v>45930</v>
      </c>
      <c r="N104" s="279" t="str">
        <f ca="1"/>
        <v>4600004012</v>
      </c>
      <c r="O104" s="282" t="str">
        <f ca="1"/>
        <v>300000</v>
      </c>
      <c r="P104" s="278" t="str">
        <f ca="1"/>
        <v>Travaux</v>
      </c>
      <c r="Q104" s="279" t="str">
        <f ca="1"/>
        <v>15992</v>
      </c>
      <c r="R104" s="283" t="str">
        <f ca="1"/>
        <v>VULCAIN</v>
      </c>
      <c r="S104" s="278" t="str">
        <f ca="1"/>
        <v>dt2dir@vulcain-metal.fr  -   01 69 84 00 00</v>
      </c>
      <c r="T104" s="279" t="str">
        <f ca="1"/>
        <v>FR</v>
      </c>
      <c r="U104" s="285" t="str">
        <f ca="1"/>
        <v>https://upecnumerique.sharepoint.com/:f:/r/sites/DAF-PRB/documents_contractuels/2.March%C3%A9s%20acc%C3%A8s%20LIMITE/7.Travaux%20-%20maitrise%20d%27%C5%93uvre%20-coordination/2021PFTVXIMONB?csf=1&amp;web=1&amp;e=kjRS7f</v>
      </c>
      <c r="V104" s="278" t="str">
        <f ca="1"/>
        <v>Tous les sites de l'UPEC sauf marché(s) réservé(s) ou limité(s) à certains services particuliers. Contacter le Pôle achats dans le doute.</v>
      </c>
      <c r="W104" s="279" t="str">
        <f ca="1"/>
        <v>BE.09</v>
      </c>
      <c r="X104" s="284" t="str">
        <f ca="1"/>
        <v>AUTRES TRAVAUX D'AMENAGEMENT DES BATIMENTS</v>
      </c>
    </row>
    <row r="105" spans="1:24" ht="50.15" customHeight="1" x14ac:dyDescent="0.35">
      <c r="A105" s="197" t="str">
        <f ca="1"/>
        <v>Marché terminé</v>
      </c>
      <c r="B105" s="276" t="str">
        <f ca="1"/>
        <v>B</v>
      </c>
      <c r="C105" s="277" t="str">
        <f ca="1"/>
        <v>🏗️ Bâtiments &amp; Travaux</v>
      </c>
      <c r="D105" s="278" t="str">
        <f ca="1"/>
        <v>Direction du Patrimoine et du Développement Durable</v>
      </c>
      <c r="E105" s="279" t="str">
        <f ca="1"/>
        <v>2021PFTVXVIMOB</v>
      </c>
      <c r="F105" s="278" t="str">
        <f ca="1"/>
        <v>Travaux annuel d'entretien et de rénovation - Mobilier fixe</v>
      </c>
      <c r="G105" s="279" t="str">
        <f ca="1"/>
        <v>2021PFTVXVIMOB</v>
      </c>
      <c r="H105" s="278" t="str">
        <f ca="1"/>
        <v>Travaux annuel d'entretien et de rénovation - Mobilier fixe</v>
      </c>
      <c r="I105" s="280" t="str">
        <f ca="1"/>
        <v>Procédure formalisée</v>
      </c>
      <c r="J105" s="280" t="str">
        <f ca="1"/>
        <v>Contrat mixte</v>
      </c>
      <c r="K105" s="280" t="str">
        <f ca="1"/>
        <v>Contrat mixte</v>
      </c>
      <c r="L105" s="281">
        <f ca="1"/>
        <v>44488</v>
      </c>
      <c r="M105" s="281">
        <f ca="1"/>
        <v>45930</v>
      </c>
      <c r="N105" s="279" t="str">
        <f ca="1"/>
        <v>4600004013</v>
      </c>
      <c r="O105" s="282" t="str">
        <f ca="1"/>
        <v>300000</v>
      </c>
      <c r="P105" s="278" t="str">
        <f ca="1"/>
        <v>Travaux</v>
      </c>
      <c r="Q105" s="279" t="str">
        <f ca="1"/>
        <v>15992</v>
      </c>
      <c r="R105" s="283" t="str">
        <f ca="1"/>
        <v>VULCAIN</v>
      </c>
      <c r="S105" s="278" t="str">
        <f ca="1"/>
        <v>dt2dir@vulcain-metal.fr  -   01 69 84 00 00</v>
      </c>
      <c r="T105" s="279" t="str">
        <f ca="1"/>
        <v>FR</v>
      </c>
      <c r="U105" s="285" t="str">
        <f ca="1"/>
        <v>https://upecnumerique.sharepoint.com/:f:/r/sites/DAF-PRB/documents_contractuels/2.March%C3%A9s%20acc%C3%A8s%20LIMITE/7.Travaux%20-%20maitrise%20d%27%C5%93uvre%20-coordination/2021PFTVXIMONB?csf=1&amp;web=1&amp;e=kjRS7f</v>
      </c>
      <c r="V105" s="278" t="str">
        <f ca="1"/>
        <v>Tous les sites de l'UPEC sauf marché(s) réservé(s) ou limité(s) à certains services particuliers. Contacter le Pôle achats dans le doute.</v>
      </c>
      <c r="W105" s="279" t="str">
        <f ca="1"/>
        <v>BE.09</v>
      </c>
      <c r="X105" s="284" t="str">
        <f ca="1"/>
        <v>AUTRES TRAVAUX D'AMENAGEMENT DES BATIMENTS</v>
      </c>
    </row>
    <row r="106" spans="1:24" ht="50.15" customHeight="1" x14ac:dyDescent="0.35">
      <c r="A106" s="197" t="str">
        <f ca="1"/>
        <v>Marché terminé</v>
      </c>
      <c r="B106" s="276" t="str">
        <f ca="1"/>
        <v>B</v>
      </c>
      <c r="C106" s="277" t="str">
        <f ca="1"/>
        <v>🏗️ Bâtiments &amp; Travaux</v>
      </c>
      <c r="D106" s="278" t="str">
        <f ca="1"/>
        <v>Direction du Patrimoine et du Développement Durable</v>
      </c>
      <c r="E106" s="279" t="str">
        <f ca="1"/>
        <v>2021PFTVXVIMOB</v>
      </c>
      <c r="F106" s="278" t="str">
        <f ca="1"/>
        <v>Travaux annuel d'entretien et de rénovation - Mobilier fixe</v>
      </c>
      <c r="G106" s="279" t="str">
        <f ca="1"/>
        <v>2021PFTVXVIMOB</v>
      </c>
      <c r="H106" s="278" t="str">
        <f ca="1"/>
        <v>Travaux annuel d'entretien et de rénovation - Mobilier fixe</v>
      </c>
      <c r="I106" s="280" t="str">
        <f ca="1"/>
        <v>Procédure formalisée</v>
      </c>
      <c r="J106" s="280" t="str">
        <f ca="1"/>
        <v>Contrat mixte</v>
      </c>
      <c r="K106" s="280" t="str">
        <f ca="1"/>
        <v>Contrat mixte</v>
      </c>
      <c r="L106" s="281">
        <f ca="1"/>
        <v>44488</v>
      </c>
      <c r="M106" s="281">
        <f ca="1"/>
        <v>45930</v>
      </c>
      <c r="N106" s="279" t="str">
        <f ca="1"/>
        <v>4600004014</v>
      </c>
      <c r="O106" s="282" t="str">
        <f ca="1"/>
        <v>300000</v>
      </c>
      <c r="P106" s="278" t="str">
        <f ca="1"/>
        <v>Travaux</v>
      </c>
      <c r="Q106" s="279" t="str">
        <f ca="1"/>
        <v>15992</v>
      </c>
      <c r="R106" s="283" t="str">
        <f ca="1"/>
        <v>VULCAIN</v>
      </c>
      <c r="S106" s="278" t="str">
        <f ca="1"/>
        <v>dt2dir@vulcain-metal.fr  -   01 69 84 00 00</v>
      </c>
      <c r="T106" s="279" t="str">
        <f ca="1"/>
        <v>FR</v>
      </c>
      <c r="U106" s="285" t="str">
        <f ca="1"/>
        <v>https://upecnumerique.sharepoint.com/:f:/r/sites/DAF-PRB/documents_contractuels/2.March%C3%A9s%20acc%C3%A8s%20LIMITE/7.Travaux%20-%20maitrise%20d%27%C5%93uvre%20-coordination/2021PFTVXIMONB?csf=1&amp;web=1&amp;e=kjRS7f</v>
      </c>
      <c r="V106" s="278" t="str">
        <f ca="1"/>
        <v>Tous les sites de l'UPEC sauf marché(s) réservé(s) ou limité(s) à certains services particuliers. Contacter le Pôle achats dans le doute.</v>
      </c>
      <c r="W106" s="279" t="str">
        <f ca="1"/>
        <v>BE.09</v>
      </c>
      <c r="X106" s="284" t="str">
        <f ca="1"/>
        <v>AUTRES TRAVAUX D'AMENAGEMENT DES BATIMENTS</v>
      </c>
    </row>
    <row r="107" spans="1:24" ht="50.15" customHeight="1" x14ac:dyDescent="0.35">
      <c r="A107" s="197" t="str">
        <f ca="1"/>
        <v>Marché terminé</v>
      </c>
      <c r="B107" s="276" t="str">
        <f ca="1"/>
        <v>B</v>
      </c>
      <c r="C107" s="277" t="str">
        <f ca="1"/>
        <v>🏗️ Bâtiments &amp; Travaux</v>
      </c>
      <c r="D107" s="278" t="str">
        <f ca="1"/>
        <v>Direction du Patrimoine et du Développement Durable</v>
      </c>
      <c r="E107" s="279" t="str">
        <f ca="1"/>
        <v>2021PFMCEPHTBT</v>
      </c>
      <c r="F107" s="278" t="str">
        <f ca="1"/>
        <v>Maintenance  des postes HTBT</v>
      </c>
      <c r="G107" s="279" t="str">
        <f ca="1"/>
        <v>2021PFMCEPHTBT</v>
      </c>
      <c r="H107" s="278" t="str">
        <f ca="1"/>
        <v>Maintenance  des postes HTBT</v>
      </c>
      <c r="I107" s="280" t="str">
        <f ca="1"/>
        <v>Procédure formalisée</v>
      </c>
      <c r="J107" s="280" t="str">
        <f ca="1"/>
        <v>Contrat mixte</v>
      </c>
      <c r="K107" s="280" t="str">
        <f ca="1"/>
        <v>Contrat mixte</v>
      </c>
      <c r="L107" s="281">
        <f ca="1"/>
        <v>44539</v>
      </c>
      <c r="M107" s="281">
        <f ca="1"/>
        <v>46001</v>
      </c>
      <c r="N107" s="279" t="str">
        <f ca="1"/>
        <v>4600004016</v>
      </c>
      <c r="O107" s="282" t="str">
        <f ca="1"/>
        <v>Forfait et BDC</v>
      </c>
      <c r="P107" s="278" t="str">
        <f ca="1"/>
        <v>Services courants</v>
      </c>
      <c r="Q107" s="279" t="str">
        <f ca="1"/>
        <v>16001</v>
      </c>
      <c r="R107" s="283" t="str">
        <f ca="1"/>
        <v>ENGIE ENERGIE SERVICES ENGIE SOL.</v>
      </c>
      <c r="S107" s="278" t="str">
        <f ca="1"/>
        <v>Tél : 0149186731</v>
      </c>
      <c r="T107" s="279" t="str">
        <f ca="1"/>
        <v>FR</v>
      </c>
      <c r="U107" s="285" t="str">
        <f ca="1"/>
        <v>https://upecnumerique.sharepoint.com/:f:/r/sites/DAF-PRB/documents_contractuels/2.March%C3%A9s%20acc%C3%A8s%20LIMITE/5.Informatiques-bureatiques/2022PFMCEPHTBT?csf=1&amp;web=1&amp;e=iqe4lC</v>
      </c>
      <c r="V107" s="278" t="str">
        <f ca="1"/>
        <v>Tous les sites de l'UPEC sauf marché(s) réservé(s) ou limité(s) à certains services particuliers. Contacter le Pôle achats dans le doute.</v>
      </c>
      <c r="W107" s="279" t="str">
        <f ca="1"/>
        <v>BE.14</v>
      </c>
      <c r="X107" s="284" t="str">
        <f ca="1"/>
        <v>REP/MAINT DES INSTALLATIONS ET EQUIPEMENTS ELECTRIQUES</v>
      </c>
    </row>
    <row r="108" spans="1:24" ht="50.15" customHeight="1" x14ac:dyDescent="0.35">
      <c r="A108" s="197" t="str">
        <f ca="1"/>
        <v>Marché terminé</v>
      </c>
      <c r="B108" s="276" t="str">
        <f ca="1"/>
        <v>B</v>
      </c>
      <c r="C108" s="277" t="str">
        <f ca="1"/>
        <v>🏗️ Bâtiments &amp; Travaux</v>
      </c>
      <c r="D108" s="278" t="str">
        <f ca="1"/>
        <v>Direction du Patrimoine et du Développement Durable</v>
      </c>
      <c r="E108" s="279" t="str">
        <f ca="1"/>
        <v>2021PFMCEPHTBT</v>
      </c>
      <c r="F108" s="278" t="str">
        <f ca="1"/>
        <v>Maintenance  des postes HTBT</v>
      </c>
      <c r="G108" s="279" t="str">
        <f ca="1"/>
        <v>2021PFMCEPHTBT</v>
      </c>
      <c r="H108" s="278" t="str">
        <f ca="1"/>
        <v>Maintenance  des postes HTBT</v>
      </c>
      <c r="I108" s="280" t="str">
        <f ca="1"/>
        <v>Procédure formalisée</v>
      </c>
      <c r="J108" s="280" t="str">
        <f ca="1"/>
        <v>Contrat mixte</v>
      </c>
      <c r="K108" s="280" t="str">
        <f ca="1"/>
        <v>Contrat mixte</v>
      </c>
      <c r="L108" s="281">
        <f ca="1"/>
        <v>44539</v>
      </c>
      <c r="M108" s="281">
        <f ca="1"/>
        <v>46001</v>
      </c>
      <c r="N108" s="279" t="str">
        <f ca="1"/>
        <v>4600004017</v>
      </c>
      <c r="O108" s="282" t="str">
        <f ca="1"/>
        <v>68371.94</v>
      </c>
      <c r="P108" s="278" t="str">
        <f ca="1"/>
        <v>Services courants</v>
      </c>
      <c r="Q108" s="279" t="str">
        <f ca="1"/>
        <v>16001</v>
      </c>
      <c r="R108" s="283" t="str">
        <f ca="1"/>
        <v>ENGIE ENERGIE SERVICES ENGIE SOL.</v>
      </c>
      <c r="S108" s="278" t="str">
        <f ca="1"/>
        <v>Tél : 0149186731</v>
      </c>
      <c r="T108" s="279" t="str">
        <f ca="1"/>
        <v>FR</v>
      </c>
      <c r="U108" s="285" t="str">
        <f ca="1"/>
        <v>https://upecnumerique.sharepoint.com/:f:/r/sites/DAF-PRB/documents_contractuels/2.March%C3%A9s%20acc%C3%A8s%20LIMITE/5.Informatiques-bureatiques/2022PFMCEPHTBT?csf=1&amp;web=1&amp;e=iqe4lC</v>
      </c>
      <c r="V108" s="278" t="str">
        <f ca="1"/>
        <v>Tous les sites de l'UPEC sauf marché(s) réservé(s) ou limité(s) à certains services particuliers. Contacter le Pôle achats dans le doute.</v>
      </c>
      <c r="W108" s="279" t="str">
        <f ca="1"/>
        <v>BE.14</v>
      </c>
      <c r="X108" s="284" t="str">
        <f ca="1"/>
        <v>REP/MAINT DES INSTALLATIONS ET EQUIPEMENTS ELECTRIQUES</v>
      </c>
    </row>
    <row r="109" spans="1:24" ht="50.15" customHeight="1" x14ac:dyDescent="0.35">
      <c r="A109" s="197" t="str">
        <f ca="1"/>
        <v>Marché terminé</v>
      </c>
      <c r="B109" s="276" t="str">
        <f ca="1"/>
        <v>B</v>
      </c>
      <c r="C109" s="277" t="str">
        <f ca="1"/>
        <v>🏗️ Bâtiments &amp; Travaux</v>
      </c>
      <c r="D109" s="278" t="str">
        <f ca="1"/>
        <v>Direction du Patrimoine et du Développement Durable</v>
      </c>
      <c r="E109" s="279" t="str">
        <f ca="1"/>
        <v>2021PFMCEPHTBT</v>
      </c>
      <c r="F109" s="278" t="str">
        <f ca="1"/>
        <v>Maintenance  des postes HTBT</v>
      </c>
      <c r="G109" s="279" t="str">
        <f ca="1"/>
        <v>2021PFMCEPHTBT</v>
      </c>
      <c r="H109" s="278" t="str">
        <f ca="1"/>
        <v>Maintenance  des postes HTBT</v>
      </c>
      <c r="I109" s="280" t="str">
        <f ca="1"/>
        <v>Procédure formalisée</v>
      </c>
      <c r="J109" s="280" t="str">
        <f ca="1"/>
        <v>Contrat mixte</v>
      </c>
      <c r="K109" s="280" t="str">
        <f ca="1"/>
        <v>Contrat mixte</v>
      </c>
      <c r="L109" s="281">
        <f ca="1"/>
        <v>44539</v>
      </c>
      <c r="M109" s="281">
        <f ca="1"/>
        <v>46001</v>
      </c>
      <c r="N109" s="279" t="str">
        <f ca="1"/>
        <v>4600004020</v>
      </c>
      <c r="O109" s="282" t="str">
        <f ca="1"/>
        <v>Forfait et BDC</v>
      </c>
      <c r="P109" s="278" t="str">
        <f ca="1"/>
        <v>Services courants</v>
      </c>
      <c r="Q109" s="279" t="str">
        <f ca="1"/>
        <v>16001</v>
      </c>
      <c r="R109" s="283" t="str">
        <f ca="1"/>
        <v>ENGIE ENERGIE SERVICES ENGIE SOL.</v>
      </c>
      <c r="S109" s="278" t="str">
        <f ca="1"/>
        <v>Tél : 0149186731</v>
      </c>
      <c r="T109" s="279" t="str">
        <f ca="1"/>
        <v>FR</v>
      </c>
      <c r="U109" s="285" t="str">
        <f ca="1"/>
        <v>https://upecnumerique.sharepoint.com/:f:/r/sites/DAF-PRB/documents_contractuels/2.March%C3%A9s%20acc%C3%A8s%20LIMITE/5.Informatiques-bureatiques/2022PFMCEPHTBT?csf=1&amp;web=1&amp;e=iqe4lC</v>
      </c>
      <c r="V109" s="278" t="str">
        <f ca="1"/>
        <v>Tous les sites de l'UPEC sauf marché(s) réservé(s) ou limité(s) à certains services particuliers. Contacter le Pôle achats dans le doute.</v>
      </c>
      <c r="W109" s="279" t="str">
        <f ca="1"/>
        <v>BE.14</v>
      </c>
      <c r="X109" s="284" t="str">
        <f ca="1"/>
        <v>REP/MAINT DES INSTALLATIONS ET EQUIPEMENTS ELECTRIQUES</v>
      </c>
    </row>
    <row r="110" spans="1:24" ht="50.15" customHeight="1" x14ac:dyDescent="0.35">
      <c r="A110" s="197" t="str">
        <f ca="1"/>
        <v>Marché terminé</v>
      </c>
      <c r="B110" s="276" t="str">
        <f ca="1"/>
        <v>B</v>
      </c>
      <c r="C110" s="277" t="str">
        <f ca="1"/>
        <v>🏗️ Bâtiments &amp; Travaux</v>
      </c>
      <c r="D110" s="278" t="str">
        <f ca="1"/>
        <v>Direction du Patrimoine et du Développement Durable</v>
      </c>
      <c r="E110" s="279" t="str">
        <f ca="1"/>
        <v>2021PFMCEPHTBT</v>
      </c>
      <c r="F110" s="278" t="str">
        <f ca="1"/>
        <v>Maintenance  des postes HTBT</v>
      </c>
      <c r="G110" s="279" t="str">
        <f ca="1"/>
        <v>2021PFMCEPHTBT</v>
      </c>
      <c r="H110" s="278" t="str">
        <f ca="1"/>
        <v>Maintenance  des postes HTBT</v>
      </c>
      <c r="I110" s="280" t="str">
        <f ca="1"/>
        <v>Procédure formalisée</v>
      </c>
      <c r="J110" s="280" t="str">
        <f ca="1"/>
        <v>Contrat mixte</v>
      </c>
      <c r="K110" s="280" t="str">
        <f ca="1"/>
        <v>Contrat mixte</v>
      </c>
      <c r="L110" s="281">
        <f ca="1"/>
        <v>44539</v>
      </c>
      <c r="M110" s="281">
        <f ca="1"/>
        <v>46001</v>
      </c>
      <c r="N110" s="279" t="str">
        <f ca="1"/>
        <v>4600004021</v>
      </c>
      <c r="O110" s="282" t="str">
        <f ca="1"/>
        <v>100000</v>
      </c>
      <c r="P110" s="278" t="str">
        <f ca="1"/>
        <v>Services courants</v>
      </c>
      <c r="Q110" s="279" t="str">
        <f ca="1"/>
        <v>16001</v>
      </c>
      <c r="R110" s="283" t="str">
        <f ca="1"/>
        <v>ENGIE ENERGIE SERVICES ENGIE SOL.</v>
      </c>
      <c r="S110" s="278" t="str">
        <f ca="1"/>
        <v>Tél : 0149186731</v>
      </c>
      <c r="T110" s="279" t="str">
        <f ca="1"/>
        <v>FR</v>
      </c>
      <c r="U110" s="285" t="str">
        <f ca="1"/>
        <v>https://upecnumerique.sharepoint.com/:f:/r/sites/DAF-PRB/documents_contractuels/2.March%C3%A9s%20acc%C3%A8s%20LIMITE/5.Informatiques-bureatiques/2022PFMCEPHTBT?csf=1&amp;web=1&amp;e=iqe4lC</v>
      </c>
      <c r="V110" s="278" t="str">
        <f ca="1"/>
        <v>Tous les sites de l'UPEC sauf marché(s) réservé(s) ou limité(s) à certains services particuliers. Contacter le Pôle achats dans le doute.</v>
      </c>
      <c r="W110" s="279" t="str">
        <f ca="1"/>
        <v>BE.14</v>
      </c>
      <c r="X110" s="284" t="str">
        <f ca="1"/>
        <v>REP/MAINT DES INSTALLATIONS ET EQUIPEMENTS ELECTRIQUES</v>
      </c>
    </row>
    <row r="111" spans="1:24" ht="50.15" customHeight="1" x14ac:dyDescent="0.35">
      <c r="A111" s="197" t="str">
        <f ca="1"/>
        <v>Marché terminé</v>
      </c>
      <c r="B111" s="276" t="str">
        <f ca="1"/>
        <v>B</v>
      </c>
      <c r="C111" s="277" t="str">
        <f ca="1"/>
        <v>🏗️ Bâtiments &amp; Travaux</v>
      </c>
      <c r="D111" s="278" t="str">
        <f ca="1"/>
        <v>Direction du Patrimoine et du Développement Durable</v>
      </c>
      <c r="E111" s="279" t="str">
        <f ca="1"/>
        <v>2021PFMCEPHTBT</v>
      </c>
      <c r="F111" s="278" t="str">
        <f ca="1"/>
        <v>Maintenance  des postes HTBT</v>
      </c>
      <c r="G111" s="279" t="str">
        <f ca="1"/>
        <v>2021PFMCEPHTBT</v>
      </c>
      <c r="H111" s="278" t="str">
        <f ca="1"/>
        <v>Maintenance  des postes HTBT</v>
      </c>
      <c r="I111" s="280" t="str">
        <f ca="1"/>
        <v>Procédure formalisée</v>
      </c>
      <c r="J111" s="280" t="str">
        <f ca="1"/>
        <v>Contrat mixte</v>
      </c>
      <c r="K111" s="280" t="str">
        <f ca="1"/>
        <v>Contrat mixte</v>
      </c>
      <c r="L111" s="281">
        <f ca="1"/>
        <v>44539</v>
      </c>
      <c r="M111" s="281">
        <f ca="1"/>
        <v>46001</v>
      </c>
      <c r="N111" s="279" t="str">
        <f ca="1"/>
        <v>4600004022</v>
      </c>
      <c r="O111" s="282" t="str">
        <f ca="1"/>
        <v>100000</v>
      </c>
      <c r="P111" s="278" t="str">
        <f ca="1"/>
        <v>Services courants</v>
      </c>
      <c r="Q111" s="279" t="str">
        <f ca="1"/>
        <v>16001</v>
      </c>
      <c r="R111" s="283" t="str">
        <f ca="1"/>
        <v>ENGIE ENERGIE SERVICES ENGIE SOL.</v>
      </c>
      <c r="S111" s="278" t="str">
        <f ca="1"/>
        <v>Tél : 0149186731</v>
      </c>
      <c r="T111" s="279" t="str">
        <f ca="1"/>
        <v>FR</v>
      </c>
      <c r="U111" s="285" t="str">
        <f ca="1"/>
        <v>https://upecnumerique.sharepoint.com/:f:/r/sites/DAF-PRB/documents_contractuels/2.March%C3%A9s%20acc%C3%A8s%20LIMITE/5.Informatiques-bureatiques/2022PFMCEPHTBT?csf=1&amp;web=1&amp;e=iqe4lC</v>
      </c>
      <c r="V111" s="278" t="str">
        <f ca="1"/>
        <v>Tous les sites de l'UPEC sauf marché(s) réservé(s) ou limité(s) à certains services particuliers. Contacter le Pôle achats dans le doute.</v>
      </c>
      <c r="W111" s="279" t="str">
        <f ca="1"/>
        <v>BE.14</v>
      </c>
      <c r="X111" s="284" t="str">
        <f ca="1"/>
        <v>REP/MAINT DES INSTALLATIONS ET EQUIPEMENTS ELECTRIQUES</v>
      </c>
    </row>
    <row r="112" spans="1:24" ht="50.15" customHeight="1" x14ac:dyDescent="0.35">
      <c r="A112" s="197" t="str">
        <f ca="1"/>
        <v>Marché terminé</v>
      </c>
      <c r="B112" s="276" t="str">
        <f ca="1"/>
        <v>B</v>
      </c>
      <c r="C112" s="277" t="str">
        <f ca="1"/>
        <v>🏗️ Bâtiments &amp; Travaux</v>
      </c>
      <c r="D112" s="278" t="str">
        <f ca="1"/>
        <v>Direction du Patrimoine et du Développement Durable</v>
      </c>
      <c r="E112" s="279" t="str">
        <f ca="1"/>
        <v>2021PFTVXMOSAN</v>
      </c>
      <c r="F112" s="278" t="str">
        <f ca="1"/>
        <v>VOIE POMPIERS CONSTRUCTION LOCATION BATIMENTS MODULAIRES</v>
      </c>
      <c r="G112" s="279" t="str">
        <f ca="1"/>
        <v>2021PFTVXMOSAN</v>
      </c>
      <c r="H112" s="278" t="str">
        <f ca="1"/>
        <v>VOIE POMPIERS CONSTRUCTION LOCATION BATIMENTS MODULAIRES</v>
      </c>
      <c r="I112" s="280" t="str">
        <f ca="1"/>
        <v>Procédure formalisée</v>
      </c>
      <c r="J112" s="280" t="str">
        <f ca="1"/>
        <v>Contrat mixte</v>
      </c>
      <c r="K112" s="280" t="str">
        <f ca="1"/>
        <v>ordinaire</v>
      </c>
      <c r="L112" s="281">
        <f ca="1"/>
        <v>44649</v>
      </c>
      <c r="M112" s="281">
        <f ca="1"/>
        <v>46109</v>
      </c>
      <c r="N112" s="279" t="str">
        <f ca="1"/>
        <v>4600004036</v>
      </c>
      <c r="O112" s="282" t="str">
        <f ca="1"/>
        <v>20580825,37</v>
      </c>
      <c r="P112" s="278" t="str">
        <f ca="1"/>
        <v>Travaux</v>
      </c>
      <c r="Q112" s="279" t="str">
        <f ca="1"/>
        <v>123</v>
      </c>
      <c r="R112" s="283" t="str">
        <f ca="1"/>
        <v>COUGNAUD</v>
      </c>
      <c r="S112" s="278" t="str">
        <f ca="1"/>
        <v>Tél : 0251058585</v>
      </c>
      <c r="T112" s="279" t="str">
        <f ca="1"/>
        <v>FR</v>
      </c>
      <c r="U112" s="285" t="str">
        <f ca="1"/>
        <v>https://upecnumerique.sharepoint.com/:f:/r/sites/DAF-PRB/documents_contractuels/2.March%C3%A9s%20acc%C3%A8s%20LIMITE/7.Travaux%20-%20maitrise%20d'%C5%93uvre%20-coordination/2021PFTVXMOSAN?csf=1&amp;web=1</v>
      </c>
      <c r="V112" s="278" t="str">
        <f ca="1"/>
        <v>Tous les sites de l'UPEC sauf marché(s) réservé(s) ou limité(s) à certains services particuliers. Contacter le Pôle achats dans le doute.</v>
      </c>
      <c r="W112" s="279" t="str">
        <f ca="1"/>
        <v>BD.05</v>
      </c>
      <c r="X112" s="284" t="str">
        <f ca="1"/>
        <v>BATIMENTS PREFABRIQUES OU MODULAIRES</v>
      </c>
    </row>
    <row r="113" spans="1:24" ht="50.15" customHeight="1" x14ac:dyDescent="0.35">
      <c r="A113" s="197" t="str">
        <f ca="1"/>
        <v>Marché terminé</v>
      </c>
      <c r="B113" s="276" t="str">
        <f ca="1"/>
        <v>B</v>
      </c>
      <c r="C113" s="277" t="str">
        <f ca="1"/>
        <v>🏗️ Bâtiments &amp; Travaux</v>
      </c>
      <c r="D113" s="278" t="str">
        <f ca="1"/>
        <v>Direction du Patrimoine et du Développement Durable</v>
      </c>
      <c r="E113" s="279" t="str">
        <f ca="1"/>
        <v>2022PANETTSTDE</v>
      </c>
      <c r="F113" s="278" t="str">
        <f ca="1"/>
        <v>NETTOYAGE LOCAUX CAMPUS INSPE DE SAINT DENIS</v>
      </c>
      <c r="G113" s="279" t="str">
        <f ca="1"/>
        <v>2022PANETTSTDE</v>
      </c>
      <c r="H113" s="278" t="str">
        <f ca="1"/>
        <v>NETTOYAGE LOCAUX CAMPUS INSPE DE SAINT DENIS</v>
      </c>
      <c r="I113" s="280" t="str">
        <f ca="1"/>
        <v>Procédure adaptée</v>
      </c>
      <c r="J113" s="280" t="str">
        <f ca="1"/>
        <v>Contrat mixte</v>
      </c>
      <c r="K113" s="280" t="str">
        <f ca="1"/>
        <v>Contrat mixte</v>
      </c>
      <c r="L113" s="281">
        <f ca="1"/>
        <v>44664</v>
      </c>
      <c r="M113" s="281">
        <f ca="1"/>
        <v>45169</v>
      </c>
      <c r="N113" s="279" t="str">
        <f ca="1"/>
        <v>4600004042</v>
      </c>
      <c r="O113" s="282" t="str">
        <f ca="1"/>
        <v>106994,42</v>
      </c>
      <c r="P113" s="278" t="str">
        <f ca="1"/>
        <v>Services courants</v>
      </c>
      <c r="Q113" s="279" t="str">
        <f ca="1"/>
        <v>1468</v>
      </c>
      <c r="R113" s="283" t="str">
        <f ca="1"/>
        <v>SEQUOIA PROPRETE ET MULTISERVICES</v>
      </c>
      <c r="S113" s="278" t="str">
        <f ca="1"/>
        <v>Tél : 01 45 99 38 27</v>
      </c>
      <c r="T113" s="279" t="str">
        <f ca="1"/>
        <v>FR</v>
      </c>
      <c r="U113" s="285" t="str">
        <f ca="1"/>
        <v>https://upecnumerique.sharepoint.com/sites/DAF-PRB/documents_contractuels/Forms/AllItems.aspx?RootFolder=/sites%2FDAF%2DPRB%2Fdocuments%5Fcontractuels%2F2%2EMarch%C3%A9s%20acc%C3%A8s%20LIMITE%2F4%2EFonctionnement%20courant%2F2021MSUGAPGAZ6%2FGaz%2F2021MSUGAPGAZ6%2FSuivi%2FCommandes%2FINSPE&amp;View=%7B6F884D63%2DDCF1%2D49B2%2DBCDC%2DBDF571290E5C%7D</v>
      </c>
      <c r="V113" s="278" t="str">
        <f ca="1"/>
        <v>Tous les sites de l'UPEC sauf marché(s) réservé(s) ou limité(s) à certains services particuliers. Contacter le Pôle achats dans le doute.</v>
      </c>
      <c r="W113" s="279" t="str">
        <f ca="1"/>
        <v>BB.11</v>
      </c>
      <c r="X113" s="284" t="str">
        <f ca="1"/>
        <v>SERVICES DE NETTOYAGE COURANT DES LOCAUX</v>
      </c>
    </row>
    <row r="114" spans="1:24" ht="50.15" customHeight="1" x14ac:dyDescent="0.35">
      <c r="A114" s="197" t="str">
        <f ca="1"/>
        <v>Marché terminé</v>
      </c>
      <c r="B114" s="276" t="str">
        <f ca="1"/>
        <v>B</v>
      </c>
      <c r="C114" s="277" t="str">
        <f ca="1"/>
        <v>🏗️ Bâtiments &amp; Travaux</v>
      </c>
      <c r="D114" s="278" t="str">
        <f ca="1"/>
        <v>Direction du Patrimoine et du Développement Durable</v>
      </c>
      <c r="E114" s="279" t="str">
        <f ca="1"/>
        <v>2022PFNETTUPEC</v>
      </c>
      <c r="F114" s="278" t="str">
        <f ca="1"/>
        <v>Lot n°1 Campus André Boulle et Saint-Simon</v>
      </c>
      <c r="G114" s="279" t="str">
        <f ca="1"/>
        <v>2022PFNETTUPEC</v>
      </c>
      <c r="H114" s="278" t="str">
        <f ca="1"/>
        <v>Lot n°1 Campus André Boulle et Saint-Simon</v>
      </c>
      <c r="I114" s="280" t="str">
        <f ca="1"/>
        <v>Appel d'offres ouvert</v>
      </c>
      <c r="J114" s="280" t="str">
        <f ca="1"/>
        <v>Accord-cadre</v>
      </c>
      <c r="K114" s="280" t="str">
        <f ca="1"/>
        <v>à bons de commande sans minimum et avec maximum</v>
      </c>
      <c r="L114" s="281">
        <f ca="1"/>
        <v>44682</v>
      </c>
      <c r="M114" s="281">
        <f ca="1"/>
        <v>46142</v>
      </c>
      <c r="N114" s="279" t="str">
        <f ca="1"/>
        <v>4600004045</v>
      </c>
      <c r="O114" s="282" t="str">
        <f ca="1"/>
        <v>156850.2</v>
      </c>
      <c r="P114" s="278" t="str">
        <f ca="1"/>
        <v>Services courants</v>
      </c>
      <c r="Q114" s="279" t="str">
        <f ca="1"/>
        <v>12927</v>
      </c>
      <c r="R114" s="283" t="str">
        <f ca="1"/>
        <v>DERICHEBOURG PROPRETE</v>
      </c>
      <c r="S114" s="278" t="str">
        <f ca="1"/>
        <v>L'interlocuteur du titulaire : 
    Audrey LEGARS
Tel : 01 45 10 64 01
Fax : 01 45 10 64 21
Mail : audrey.legars@derichebourg.com</v>
      </c>
      <c r="T114" s="279" t="str">
        <f ca="1"/>
        <v>FR</v>
      </c>
      <c r="U114" s="285" t="str">
        <f ca="1"/>
        <v xml:space="preserve">https://upecnumerique.sharepoint.com/:f:/s/DAF-PRB/IgC8PeyD3fvASKs736rpj_M1Acsbo1U_fZQxbKb9dyMjTk4?e=UFNClz </v>
      </c>
      <c r="V114" s="278" t="str">
        <f ca="1"/>
        <v>Tous les sites de l'UPEC sauf marché(s) réservé(s) ou limité(s) à certains services particuliers. Contacter le Pôle achats dans le doute.</v>
      </c>
      <c r="W114" s="279" t="str">
        <f ca="1"/>
        <v>BB.11 ; BB.13</v>
      </c>
      <c r="X114" s="284" t="str">
        <f ca="1"/>
        <v>SERVICES DE NETTOYAGE COURANT DES LOCAUX</v>
      </c>
    </row>
    <row r="115" spans="1:24" ht="50.15" customHeight="1" x14ac:dyDescent="0.35">
      <c r="A115" s="197" t="str">
        <f ca="1"/>
        <v>Marché terminé</v>
      </c>
      <c r="B115" s="276" t="str">
        <f ca="1"/>
        <v>B</v>
      </c>
      <c r="C115" s="277" t="str">
        <f ca="1"/>
        <v>🏗️ Bâtiments &amp; Travaux</v>
      </c>
      <c r="D115" s="278" t="str">
        <f ca="1"/>
        <v>Direction du Patrimoine et du Développement Durable</v>
      </c>
      <c r="E115" s="279" t="str">
        <f ca="1"/>
        <v>2022PFNETTUPEC</v>
      </c>
      <c r="F115" s="278" t="str">
        <f ca="1"/>
        <v>Lot n°1 Campus André Boulle et Saint-Simon</v>
      </c>
      <c r="G115" s="279" t="str">
        <f ca="1"/>
        <v>2022PFNETTUPEC</v>
      </c>
      <c r="H115" s="278" t="str">
        <f ca="1"/>
        <v>Lot n°1 Campus André Boulle et Saint-Simon</v>
      </c>
      <c r="I115" s="280" t="str">
        <f ca="1"/>
        <v>Appel d'offres ouvert</v>
      </c>
      <c r="J115" s="280" t="str">
        <f ca="1"/>
        <v>Accord-cadre</v>
      </c>
      <c r="K115" s="280" t="str">
        <f ca="1"/>
        <v>à bons de commande sans minimum et avec maximum</v>
      </c>
      <c r="L115" s="281">
        <f ca="1"/>
        <v>44682</v>
      </c>
      <c r="M115" s="281">
        <f ca="1"/>
        <v>46142</v>
      </c>
      <c r="N115" s="279" t="str">
        <f ca="1"/>
        <v>4600004046</v>
      </c>
      <c r="O115" s="282" t="str">
        <f ca="1"/>
        <v>156850.2</v>
      </c>
      <c r="P115" s="278" t="str">
        <f ca="1"/>
        <v>Services courants</v>
      </c>
      <c r="Q115" s="279" t="str">
        <f ca="1"/>
        <v>12927</v>
      </c>
      <c r="R115" s="283" t="str">
        <f ca="1"/>
        <v>DERICHEBOURG PROPRETE</v>
      </c>
      <c r="S115" s="278" t="str">
        <f ca="1"/>
        <v>L'interlocuteur du titulaire : 
    Audrey LEGARS
Tel : 01 45 10 64 01
Fax : 01 45 10 64 21
Mail : audrey.legars@derichebourg.com</v>
      </c>
      <c r="T115" s="279" t="str">
        <f ca="1"/>
        <v>FR</v>
      </c>
      <c r="U115" s="285" t="str">
        <f ca="1"/>
        <v xml:space="preserve">https://upecnumerique.sharepoint.com/:f:/s/DAF-PRB/IgC8PeyD3fvASKs736rpj_M1Acsbo1U_fZQxbKb9dyMjTk4?e=UFNClz </v>
      </c>
      <c r="V115" s="278" t="str">
        <f ca="1"/>
        <v>Tous les sites de l'UPEC sauf marché(s) réservé(s) ou limité(s) à certains services particuliers. Contacter le Pôle achats dans le doute.</v>
      </c>
      <c r="W115" s="279" t="str">
        <f ca="1"/>
        <v>BB.11 ; BB.13</v>
      </c>
      <c r="X115" s="284" t="str">
        <f ca="1"/>
        <v>SERVICES DE NETTOYAGE COURANT DES LOCAUX</v>
      </c>
    </row>
    <row r="116" spans="1:24" ht="50.15" customHeight="1" x14ac:dyDescent="0.35">
      <c r="A116" s="197" t="str">
        <f ca="1"/>
        <v>Marché terminé</v>
      </c>
      <c r="B116" s="276" t="str">
        <f ca="1"/>
        <v>B</v>
      </c>
      <c r="C116" s="277" t="str">
        <f ca="1"/>
        <v>🏗️ Bâtiments &amp; Travaux</v>
      </c>
      <c r="D116" s="278" t="str">
        <f ca="1"/>
        <v>Direction du Patrimoine et du Développement Durable</v>
      </c>
      <c r="E116" s="279" t="str">
        <f ca="1"/>
        <v>2022PFNETTUPEC</v>
      </c>
      <c r="F116" s="278" t="str">
        <f ca="1"/>
        <v>Lot n°1 Campus André Boulle et Saint-Simon</v>
      </c>
      <c r="G116" s="279" t="str">
        <f ca="1"/>
        <v>2022PFNETTUPEC</v>
      </c>
      <c r="H116" s="278" t="str">
        <f ca="1"/>
        <v>Lot n°1 Campus André Boulle et Saint-Simon</v>
      </c>
      <c r="I116" s="280" t="str">
        <f ca="1"/>
        <v>Appel d'offres ouvert</v>
      </c>
      <c r="J116" s="280" t="str">
        <f ca="1"/>
        <v>Accord-cadre</v>
      </c>
      <c r="K116" s="280" t="str">
        <f ca="1"/>
        <v>à bons de commande sans minimum et avec maximum</v>
      </c>
      <c r="L116" s="281">
        <f ca="1"/>
        <v>44682</v>
      </c>
      <c r="M116" s="281">
        <f ca="1"/>
        <v>46142</v>
      </c>
      <c r="N116" s="279" t="str">
        <f ca="1"/>
        <v>4600004047</v>
      </c>
      <c r="O116" s="282" t="str">
        <f ca="1"/>
        <v>156850.2</v>
      </c>
      <c r="P116" s="278" t="str">
        <f ca="1"/>
        <v>Services courants</v>
      </c>
      <c r="Q116" s="279" t="str">
        <f ca="1"/>
        <v>12927</v>
      </c>
      <c r="R116" s="283" t="str">
        <f ca="1"/>
        <v>DERICHEBOURG PROPRETE</v>
      </c>
      <c r="S116" s="278" t="str">
        <f ca="1"/>
        <v>L'interlocuteur du titulaire : 
    Audrey LEGARS
Tel : 01 45 10 64 01
Fax : 01 45 10 64 21
Mail : audrey.legars@derichebourg.com</v>
      </c>
      <c r="T116" s="279" t="str">
        <f ca="1"/>
        <v>FR</v>
      </c>
      <c r="U116" s="285" t="str">
        <f ca="1"/>
        <v xml:space="preserve">https://upecnumerique.sharepoint.com/:f:/s/DAF-PRB/IgC8PeyD3fvASKs736rpj_M1Acsbo1U_fZQxbKb9dyMjTk4?e=UFNClz </v>
      </c>
      <c r="V116" s="278" t="str">
        <f ca="1"/>
        <v>Tous les sites de l'UPEC sauf marché(s) réservé(s) ou limité(s) à certains services particuliers. Contacter le Pôle achats dans le doute.</v>
      </c>
      <c r="W116" s="279" t="str">
        <f ca="1"/>
        <v>BB.11</v>
      </c>
      <c r="X116" s="284" t="str">
        <f ca="1"/>
        <v>SERVICES DE NETTOYAGE COURANT DES LOCAUX</v>
      </c>
    </row>
    <row r="117" spans="1:24" ht="50.15" customHeight="1" x14ac:dyDescent="0.35">
      <c r="A117" s="197" t="str">
        <f ca="1"/>
        <v>Marché terminé</v>
      </c>
      <c r="B117" s="276" t="str">
        <f ca="1"/>
        <v>B</v>
      </c>
      <c r="C117" s="277" t="str">
        <f ca="1"/>
        <v>🏗️ Bâtiments &amp; Travaux</v>
      </c>
      <c r="D117" s="278" t="str">
        <f ca="1"/>
        <v>Direction du Patrimoine et du Développement Durable</v>
      </c>
      <c r="E117" s="279" t="str">
        <f ca="1"/>
        <v>2022PFNETTUPEC</v>
      </c>
      <c r="F117" s="278" t="str">
        <f ca="1"/>
        <v>Lot n°1 Campus André Boulle et Saint-Simon</v>
      </c>
      <c r="G117" s="279" t="str">
        <f ca="1"/>
        <v>2022PFNETTUPEC</v>
      </c>
      <c r="H117" s="278" t="str">
        <f ca="1"/>
        <v>Lot n°1 Campus André Boulle et Saint-Simon</v>
      </c>
      <c r="I117" s="280" t="str">
        <f ca="1"/>
        <v>Appel d'offres ouvert</v>
      </c>
      <c r="J117" s="280" t="str">
        <f ca="1"/>
        <v>Accord-cadre</v>
      </c>
      <c r="K117" s="280" t="str">
        <f ca="1"/>
        <v>à bons de commande sans minimum et avec maximum</v>
      </c>
      <c r="L117" s="281">
        <f ca="1"/>
        <v>44682</v>
      </c>
      <c r="M117" s="281">
        <f ca="1"/>
        <v>46142</v>
      </c>
      <c r="N117" s="279" t="str">
        <f ca="1"/>
        <v>4600004055</v>
      </c>
      <c r="O117" s="282" t="str">
        <f ca="1"/>
        <v>156850.2</v>
      </c>
      <c r="P117" s="278" t="str">
        <f ca="1"/>
        <v>Services courants</v>
      </c>
      <c r="Q117" s="279" t="str">
        <f ca="1"/>
        <v>12927</v>
      </c>
      <c r="R117" s="283" t="str">
        <f ca="1"/>
        <v>DERICHEBOURG PROPRETE</v>
      </c>
      <c r="S117" s="278" t="str">
        <f ca="1"/>
        <v>L'interlocuteur du titulaire : 
    Audrey LEGARS
Tel : 01 45 10 64 01
Fax : 01 45 10 64 21
Mail : audrey.legars@derichebourg.com</v>
      </c>
      <c r="T117" s="279" t="str">
        <f ca="1"/>
        <v>FR</v>
      </c>
      <c r="U117" s="285" t="str">
        <f ca="1"/>
        <v xml:space="preserve">https://upecnumerique.sharepoint.com/:f:/s/DAF-PRB/IgC8PeyD3fvASKs736rpj_M1Acsbo1U_fZQxbKb9dyMjTk4?e=UFNClz </v>
      </c>
      <c r="V117" s="278" t="str">
        <f ca="1"/>
        <v>Tous les sites de l'UPEC sauf marché(s) réservé(s) ou limité(s) à certains services particuliers. Contacter le Pôle achats dans le doute.</v>
      </c>
      <c r="W117" s="279" t="str">
        <f ca="1"/>
        <v>BB.11 ; BB.13</v>
      </c>
      <c r="X117" s="284" t="str">
        <f ca="1"/>
        <v>SERVICES DE NETTOYAGE COURANT DES LOCAUX</v>
      </c>
    </row>
    <row r="118" spans="1:24" ht="50.15" customHeight="1" x14ac:dyDescent="0.35">
      <c r="A118" s="197" t="str">
        <f ca="1"/>
        <v>Marché terminé</v>
      </c>
      <c r="B118" s="276" t="str">
        <f ca="1"/>
        <v>B</v>
      </c>
      <c r="C118" s="277" t="str">
        <f ca="1"/>
        <v>🏗️ Bâtiments &amp; Travaux</v>
      </c>
      <c r="D118" s="278" t="str">
        <f ca="1"/>
        <v>Direction du Patrimoine et du Développement Durable</v>
      </c>
      <c r="E118" s="279" t="str">
        <f ca="1"/>
        <v>2022PFNETTUPEC</v>
      </c>
      <c r="F118" s="278" t="str">
        <f ca="1"/>
        <v>Lot n°1 Campus André Boulle et Saint-Simon</v>
      </c>
      <c r="G118" s="279" t="str">
        <f ca="1"/>
        <v>2022PFNETTUPEC</v>
      </c>
      <c r="H118" s="278" t="str">
        <f ca="1"/>
        <v>Lot n°1 Campus André Boulle et Saint-Simon</v>
      </c>
      <c r="I118" s="280" t="str">
        <f ca="1"/>
        <v>Appel d'offres ouvert</v>
      </c>
      <c r="J118" s="280" t="str">
        <f ca="1"/>
        <v>Accord-cadre</v>
      </c>
      <c r="K118" s="280" t="str">
        <f ca="1"/>
        <v>à bons de commande sans minimum et avec maximum</v>
      </c>
      <c r="L118" s="281">
        <f ca="1"/>
        <v>44682</v>
      </c>
      <c r="M118" s="281">
        <f ca="1"/>
        <v>46142</v>
      </c>
      <c r="N118" s="279" t="str">
        <f ca="1"/>
        <v>4600004056</v>
      </c>
      <c r="O118" s="282" t="str">
        <f ca="1"/>
        <v>156850.2</v>
      </c>
      <c r="P118" s="278" t="str">
        <f ca="1"/>
        <v>Services courants</v>
      </c>
      <c r="Q118" s="279" t="str">
        <f ca="1"/>
        <v>12927</v>
      </c>
      <c r="R118" s="283" t="str">
        <f ca="1"/>
        <v>DERICHEBOURG PROPRETE</v>
      </c>
      <c r="S118" s="278" t="str">
        <f ca="1"/>
        <v>L'interlocuteur du titulaire : 
    Audrey LEGARS
Tel : 01 45 10 64 01
Fax : 01 45 10 64 21
Mail : audrey.legars@derichebourg.com</v>
      </c>
      <c r="T118" s="279" t="str">
        <f ca="1"/>
        <v>FR</v>
      </c>
      <c r="U118" s="285" t="str">
        <f ca="1"/>
        <v xml:space="preserve">https://upecnumerique.sharepoint.com/:f:/s/DAF-PRB/IgC8PeyD3fvASKs736rpj_M1Acsbo1U_fZQxbKb9dyMjTk4?e=UFNClz </v>
      </c>
      <c r="V118" s="278" t="str">
        <f ca="1"/>
        <v>Tous les sites de l'UPEC sauf marché(s) réservé(s) ou limité(s) à certains services particuliers. Contacter le Pôle achats dans le doute.</v>
      </c>
      <c r="W118" s="279" t="str">
        <f ca="1"/>
        <v>BB.11 ; BB.13</v>
      </c>
      <c r="X118" s="284" t="str">
        <f ca="1"/>
        <v>SERVICES DE NETTOYAGE COURANT DES LOCAUX</v>
      </c>
    </row>
    <row r="119" spans="1:24" ht="50.15" customHeight="1" x14ac:dyDescent="0.35">
      <c r="A119" s="197" t="str">
        <f ca="1"/>
        <v>Marché terminé</v>
      </c>
      <c r="B119" s="276" t="str">
        <f ca="1"/>
        <v>B</v>
      </c>
      <c r="C119" s="277" t="str">
        <f ca="1"/>
        <v>🏗️ Bâtiments &amp; Travaux</v>
      </c>
      <c r="D119" s="278" t="str">
        <f ca="1"/>
        <v>Direction du Patrimoine et du Développement Durable</v>
      </c>
      <c r="E119" s="279" t="str">
        <f ca="1"/>
        <v/>
      </c>
      <c r="F119" s="278" t="str">
        <f ca="1"/>
        <v>Lot n°1 Campus André Boulle et Saint-Simon</v>
      </c>
      <c r="G119" s="279" t="str">
        <f ca="1"/>
        <v>2022PFNETTUPEC</v>
      </c>
      <c r="H119" s="278" t="str">
        <f ca="1"/>
        <v>Lot n°1 Campus André Boulle et Saint-Simon</v>
      </c>
      <c r="I119" s="280" t="str">
        <f ca="1"/>
        <v>Appel d'offres ouvert</v>
      </c>
      <c r="J119" s="280" t="str">
        <f ca="1"/>
        <v>Accord-cadre</v>
      </c>
      <c r="K119" s="280" t="str">
        <f ca="1"/>
        <v>à bons de commande sans minimum et avec maximum</v>
      </c>
      <c r="L119" s="281">
        <f ca="1"/>
        <v>44682</v>
      </c>
      <c r="M119" s="281">
        <f ca="1"/>
        <v>46142</v>
      </c>
      <c r="N119" s="279" t="str">
        <f ca="1"/>
        <v>4600004057</v>
      </c>
      <c r="O119" s="282" t="str">
        <f ca="1"/>
        <v/>
      </c>
      <c r="P119" s="278" t="str">
        <f ca="1"/>
        <v>Travaux</v>
      </c>
      <c r="Q119" s="279" t="str">
        <f ca="1"/>
        <v>12927</v>
      </c>
      <c r="R119" s="283" t="str">
        <f ca="1"/>
        <v>DERICHEBOURG PROPRETE</v>
      </c>
      <c r="S119" s="278" t="str">
        <f ca="1"/>
        <v>L'interlocuteur du titulaire : 
    Audrey LEGARS
Tel : 01 45 10 64 01
Fax : 01 45 10 64 21
Mail : audrey.legars@derichebourg.com</v>
      </c>
      <c r="T119" s="279" t="str">
        <f ca="1"/>
        <v>FR</v>
      </c>
      <c r="U119" s="279" t="str">
        <f ca="1"/>
        <v xml:space="preserve">https://upecnumerique.sharepoint.com/:f:/s/DAF-PRB/IgC8PeyD3fvASKs736rpj_M1Acsbo1U_fZQxbKb9dyMjTk4?e=UFNClz </v>
      </c>
      <c r="V119" s="278" t="str">
        <f ca="1"/>
        <v>Tous les sites de l'UPEC sauf marché(s) réservé(s) ou limité(s) à certains services particuliers. Contacter le Pôle achats dans le doute.</v>
      </c>
      <c r="W119" s="279" t="str">
        <f ca="1"/>
        <v>BB.11</v>
      </c>
      <c r="X119" s="284" t="str">
        <f ca="1"/>
        <v>SERVICES DE NETTOYAGE COURANT DES LOCAUX</v>
      </c>
    </row>
    <row r="120" spans="1:24" ht="50.15" customHeight="1" x14ac:dyDescent="0.35">
      <c r="A120" s="197" t="str">
        <f ca="1"/>
        <v>Marché terminé</v>
      </c>
      <c r="B120" s="276" t="str">
        <f ca="1"/>
        <v>B</v>
      </c>
      <c r="C120" s="277" t="str">
        <f ca="1"/>
        <v>🏗️ Bâtiments &amp; Travaux</v>
      </c>
      <c r="D120" s="278" t="str">
        <f ca="1"/>
        <v>Direction du Patrimoine et du Développement Durable</v>
      </c>
      <c r="E120" s="279" t="str">
        <f ca="1"/>
        <v>2022PFNETTUPEC</v>
      </c>
      <c r="F120" s="278" t="str">
        <f ca="1"/>
        <v>Lot n°1 Campus André Boulle et Saint-Simon</v>
      </c>
      <c r="G120" s="279" t="str">
        <f ca="1"/>
        <v>2022PFNETTUPEC</v>
      </c>
      <c r="H120" s="278" t="str">
        <f ca="1"/>
        <v>Lot n°1 Campus André Boulle et Saint-Simon</v>
      </c>
      <c r="I120" s="280" t="str">
        <f ca="1"/>
        <v>Appel d'offres ouvert</v>
      </c>
      <c r="J120" s="280" t="str">
        <f ca="1"/>
        <v>Accord-cadre</v>
      </c>
      <c r="K120" s="280" t="str">
        <f ca="1"/>
        <v>à bons de commande sans minimum et avec maximum</v>
      </c>
      <c r="L120" s="281">
        <f ca="1"/>
        <v>44682</v>
      </c>
      <c r="M120" s="281">
        <f ca="1"/>
        <v>46142</v>
      </c>
      <c r="N120" s="279" t="str">
        <f ca="1"/>
        <v>4600004061</v>
      </c>
      <c r="O120" s="282" t="str">
        <f ca="1"/>
        <v>156850.2</v>
      </c>
      <c r="P120" s="278" t="str">
        <f ca="1"/>
        <v>Services courants</v>
      </c>
      <c r="Q120" s="279" t="str">
        <f ca="1"/>
        <v>12927</v>
      </c>
      <c r="R120" s="283" t="str">
        <f ca="1"/>
        <v>DERICHEBOURG PROPRETE</v>
      </c>
      <c r="S120" s="278" t="str">
        <f ca="1"/>
        <v>L'interlocuteur du titulaire : 
    Audrey LEGARS
Tel : 01 45 10 64 01
Fax : 01 45 10 64 21
Mail : audrey.legars@derichebourg.com</v>
      </c>
      <c r="T120" s="279" t="str">
        <f ca="1"/>
        <v>FR</v>
      </c>
      <c r="U120" s="285" t="str">
        <f ca="1"/>
        <v xml:space="preserve">https://upecnumerique.sharepoint.com/:f:/s/DAF-PRB/IgC8PeyD3fvASKs736rpj_M1Acsbo1U_fZQxbKb9dyMjTk4?e=UFNClz </v>
      </c>
      <c r="V120" s="278" t="str">
        <f ca="1"/>
        <v>Tous les sites de l'UPEC sauf marché(s) réservé(s) ou limité(s) à certains services particuliers. Contacter le Pôle achats dans le doute.</v>
      </c>
      <c r="W120" s="279" t="str">
        <f ca="1"/>
        <v>BB.11 ; BB.13</v>
      </c>
      <c r="X120" s="284" t="str">
        <f ca="1"/>
        <v>SERVICES DE NETTOYAGE COURANT DES LOCAUX</v>
      </c>
    </row>
    <row r="121" spans="1:24" ht="50.15" customHeight="1" x14ac:dyDescent="0.35">
      <c r="A121" s="197" t="str">
        <f ca="1"/>
        <v>Marché terminé</v>
      </c>
      <c r="B121" s="276" t="str">
        <f ca="1"/>
        <v>B</v>
      </c>
      <c r="C121" s="277" t="str">
        <f ca="1"/>
        <v>🏗️ Bâtiments &amp; Travaux</v>
      </c>
      <c r="D121" s="278" t="str">
        <f ca="1"/>
        <v>Direction du Patrimoine et du Développement Durable</v>
      </c>
      <c r="E121" s="279" t="str">
        <f ca="1"/>
        <v>2022PFNETTUPEC</v>
      </c>
      <c r="F121" s="278" t="str">
        <f ca="1"/>
        <v>Lot n°1 Campus André Boulle et Saint-Simon</v>
      </c>
      <c r="G121" s="279" t="str">
        <f ca="1"/>
        <v>2022PFNETTUPEC</v>
      </c>
      <c r="H121" s="278" t="str">
        <f ca="1"/>
        <v>Lot n°1 Campus André Boulle et Saint-Simon</v>
      </c>
      <c r="I121" s="280" t="str">
        <f ca="1"/>
        <v>Appel d'offres ouvert</v>
      </c>
      <c r="J121" s="280" t="str">
        <f ca="1"/>
        <v>Accord-cadre</v>
      </c>
      <c r="K121" s="280" t="str">
        <f ca="1"/>
        <v>à bons de commande sans minimum et avec maximum</v>
      </c>
      <c r="L121" s="281">
        <f ca="1"/>
        <v>44682</v>
      </c>
      <c r="M121" s="281">
        <f ca="1"/>
        <v>46142</v>
      </c>
      <c r="N121" s="279" t="str">
        <f ca="1"/>
        <v>4600004062</v>
      </c>
      <c r="O121" s="282" t="str">
        <f ca="1"/>
        <v>156850.2</v>
      </c>
      <c r="P121" s="278" t="str">
        <f ca="1"/>
        <v>Services courants</v>
      </c>
      <c r="Q121" s="279" t="str">
        <f ca="1"/>
        <v>12927</v>
      </c>
      <c r="R121" s="283" t="str">
        <f ca="1"/>
        <v>DERICHEBOURG PROPRETE</v>
      </c>
      <c r="S121" s="278" t="str">
        <f ca="1"/>
        <v>L'interlocuteur du titulaire : 
    Audrey LEGARS
Tel : 01 45 10 64 01
Fax : 01 45 10 64 21
Mail : audrey.legars@derichebourg.com</v>
      </c>
      <c r="T121" s="279" t="str">
        <f ca="1"/>
        <v>FR</v>
      </c>
      <c r="U121" s="285" t="str">
        <f ca="1"/>
        <v xml:space="preserve">https://upecnumerique.sharepoint.com/:f:/s/DAF-PRB/IgC8PeyD3fvASKs736rpj_M1Acsbo1U_fZQxbKb9dyMjTk4?e=UFNClz </v>
      </c>
      <c r="V121" s="278" t="str">
        <f ca="1"/>
        <v>Tous les sites de l'UPEC sauf marché(s) réservé(s) ou limité(s) à certains services particuliers. Contacter le Pôle achats dans le doute.</v>
      </c>
      <c r="W121" s="279" t="str">
        <f ca="1"/>
        <v>BB.11 ; BB.13</v>
      </c>
      <c r="X121" s="284" t="str">
        <f ca="1"/>
        <v>SERVICES DE NETTOYAGE COURANT DES LOCAUX</v>
      </c>
    </row>
    <row r="122" spans="1:24" ht="50.15" customHeight="1" x14ac:dyDescent="0.35">
      <c r="A122" s="197" t="str">
        <f ca="1"/>
        <v>Marché terminé</v>
      </c>
      <c r="B122" s="276" t="str">
        <f ca="1"/>
        <v>B</v>
      </c>
      <c r="C122" s="277" t="str">
        <f ca="1"/>
        <v>🏗️ Bâtiments &amp; Travaux</v>
      </c>
      <c r="D122" s="278" t="str">
        <f ca="1"/>
        <v>Direction du Patrimoine et du Développement Durable</v>
      </c>
      <c r="E122" s="279" t="str">
        <f ca="1"/>
        <v/>
      </c>
      <c r="F122" s="278" t="str">
        <f ca="1"/>
        <v>Lot n°1 Campus André Boulle et Saint-Simon</v>
      </c>
      <c r="G122" s="279" t="str">
        <f ca="1"/>
        <v>2022PFNETTUPEC</v>
      </c>
      <c r="H122" s="278" t="str">
        <f ca="1"/>
        <v>Lot n°1 Campus André Boulle et Saint-Simon</v>
      </c>
      <c r="I122" s="280" t="str">
        <f ca="1"/>
        <v>Appel d'offres ouvert</v>
      </c>
      <c r="J122" s="280" t="str">
        <f ca="1"/>
        <v>Accord-cadre</v>
      </c>
      <c r="K122" s="280" t="str">
        <f ca="1"/>
        <v>à bons de commande sans minimum et avec maximum</v>
      </c>
      <c r="L122" s="281">
        <f ca="1"/>
        <v>44682</v>
      </c>
      <c r="M122" s="281">
        <f ca="1"/>
        <v>46142</v>
      </c>
      <c r="N122" s="279" t="str">
        <f ca="1"/>
        <v>4600004063</v>
      </c>
      <c r="O122" s="282" t="str">
        <f ca="1"/>
        <v/>
      </c>
      <c r="P122" s="278" t="str">
        <f ca="1"/>
        <v>Travaux</v>
      </c>
      <c r="Q122" s="279" t="str">
        <f ca="1"/>
        <v>12927</v>
      </c>
      <c r="R122" s="283" t="str">
        <f ca="1"/>
        <v>DERICHEBOURG PROPRETE</v>
      </c>
      <c r="S122" s="278" t="str">
        <f ca="1"/>
        <v>L'interlocuteur du titulaire : 
    Audrey LEGARS
Tel : 01 45 10 64 01
Fax : 01 45 10 64 21
Mail : audrey.legars@derichebourg.com</v>
      </c>
      <c r="T122" s="279" t="str">
        <f ca="1"/>
        <v>FR</v>
      </c>
      <c r="U122" s="279" t="str">
        <f ca="1"/>
        <v xml:space="preserve">https://upecnumerique.sharepoint.com/:f:/s/DAF-PRB/IgC8PeyD3fvASKs736rpj_M1Acsbo1U_fZQxbKb9dyMjTk4?e=UFNClz </v>
      </c>
      <c r="V122" s="278" t="str">
        <f ca="1"/>
        <v>Tous les sites de l'UPEC sauf marché(s) réservé(s) ou limité(s) à certains services particuliers. Contacter le Pôle achats dans le doute.</v>
      </c>
      <c r="W122" s="279" t="str">
        <f ca="1"/>
        <v>BB.11</v>
      </c>
      <c r="X122" s="284" t="str">
        <f ca="1"/>
        <v>SERVICES DE NETTOYAGE COURANT DES LOCAUX</v>
      </c>
    </row>
    <row r="123" spans="1:24" ht="50.15" customHeight="1" x14ac:dyDescent="0.35">
      <c r="A123" s="197" t="str">
        <f ca="1"/>
        <v>Marché terminé</v>
      </c>
      <c r="B123" s="276" t="str">
        <f ca="1"/>
        <v>B</v>
      </c>
      <c r="C123" s="277" t="str">
        <f ca="1"/>
        <v>🏗️ Bâtiments &amp; Travaux</v>
      </c>
      <c r="D123" s="278" t="str">
        <f ca="1"/>
        <v>Direction du Patrimoine et du Développement Durable</v>
      </c>
      <c r="E123" s="279" t="str">
        <f ca="1"/>
        <v>2022PFNETTUPEC</v>
      </c>
      <c r="F123" s="278" t="str">
        <f ca="1"/>
        <v>Lot n°1 Campus André Boulle et Saint-Simon</v>
      </c>
      <c r="G123" s="279" t="str">
        <f ca="1"/>
        <v>2022PFNETTUPEC</v>
      </c>
      <c r="H123" s="278" t="str">
        <f ca="1"/>
        <v>Lot n°1 Campus André Boulle et Saint-Simon</v>
      </c>
      <c r="I123" s="280" t="str">
        <f ca="1"/>
        <v>Appel d'offres ouvert</v>
      </c>
      <c r="J123" s="280" t="str">
        <f ca="1"/>
        <v>Accord-cadre</v>
      </c>
      <c r="K123" s="280" t="str">
        <f ca="1"/>
        <v>à bons de commande sans minimum et avec maximum</v>
      </c>
      <c r="L123" s="281">
        <f ca="1"/>
        <v>44682</v>
      </c>
      <c r="M123" s="281">
        <f ca="1"/>
        <v>46142</v>
      </c>
      <c r="N123" s="279" t="str">
        <f ca="1"/>
        <v>4600004069</v>
      </c>
      <c r="O123" s="282" t="str">
        <f ca="1"/>
        <v>156850.2</v>
      </c>
      <c r="P123" s="278" t="str">
        <f ca="1"/>
        <v>Services courants</v>
      </c>
      <c r="Q123" s="279" t="str">
        <f ca="1"/>
        <v>12927</v>
      </c>
      <c r="R123" s="283" t="str">
        <f ca="1"/>
        <v>DERICHEBOURG PROPRETE</v>
      </c>
      <c r="S123" s="278" t="str">
        <f ca="1"/>
        <v>L'interlocuteur du titulaire : 
    Audrey LEGARS
Tel : 01 45 10 64 01
Fax : 01 45 10 64 21
Mail : audrey.legars@derichebourg.com</v>
      </c>
      <c r="T123" s="279" t="str">
        <f ca="1"/>
        <v>FR</v>
      </c>
      <c r="U123" s="285" t="str">
        <f ca="1"/>
        <v xml:space="preserve">https://upecnumerique.sharepoint.com/:f:/s/DAF-PRB/IgC8PeyD3fvASKs736rpj_M1Acsbo1U_fZQxbKb9dyMjTk4?e=UFNClz </v>
      </c>
      <c r="V123" s="278" t="str">
        <f ca="1"/>
        <v>Tous les sites de l'UPEC sauf marché(s) réservé(s) ou limité(s) à certains services particuliers. Contacter le Pôle achats dans le doute.</v>
      </c>
      <c r="W123" s="279" t="str">
        <f ca="1"/>
        <v>BB.11</v>
      </c>
      <c r="X123" s="284" t="str">
        <f ca="1"/>
        <v>SERVICES DE NETTOYAGE COURANT DES LOCAUX</v>
      </c>
    </row>
    <row r="124" spans="1:24" ht="50.15" customHeight="1" x14ac:dyDescent="0.35">
      <c r="A124" s="197" t="str">
        <f ca="1"/>
        <v>Marché terminé</v>
      </c>
      <c r="B124" s="276" t="str">
        <f ca="1"/>
        <v>B</v>
      </c>
      <c r="C124" s="277" t="str">
        <f ca="1"/>
        <v>🏗️ Bâtiments &amp; Travaux</v>
      </c>
      <c r="D124" s="278" t="str">
        <f ca="1"/>
        <v>Direction du Patrimoine et du Développement Durable</v>
      </c>
      <c r="E124" s="279" t="str">
        <f ca="1"/>
        <v>2022PFNETTUPEC</v>
      </c>
      <c r="F124" s="278" t="str">
        <f ca="1"/>
        <v>Lot n°1 Campus André Boulle et Saint-Simon</v>
      </c>
      <c r="G124" s="279" t="str">
        <f ca="1"/>
        <v>2022PFNETTUPEC</v>
      </c>
      <c r="H124" s="278" t="str">
        <f ca="1"/>
        <v>Lot n°1 Campus André Boulle et Saint-Simon</v>
      </c>
      <c r="I124" s="280" t="str">
        <f ca="1"/>
        <v>Appel d'offres ouvert</v>
      </c>
      <c r="J124" s="280" t="str">
        <f ca="1"/>
        <v>Accord-cadre</v>
      </c>
      <c r="K124" s="280" t="str">
        <f ca="1"/>
        <v>à bons de commande sans minimum et avec maximum</v>
      </c>
      <c r="L124" s="281">
        <f ca="1"/>
        <v>44682</v>
      </c>
      <c r="M124" s="281">
        <f ca="1"/>
        <v>46142</v>
      </c>
      <c r="N124" s="279" t="str">
        <f ca="1"/>
        <v>4600004070</v>
      </c>
      <c r="O124" s="282" t="str">
        <f ca="1"/>
        <v>156850.2</v>
      </c>
      <c r="P124" s="278" t="str">
        <f ca="1"/>
        <v>Services courants</v>
      </c>
      <c r="Q124" s="279" t="str">
        <f ca="1"/>
        <v>12927</v>
      </c>
      <c r="R124" s="283" t="str">
        <f ca="1"/>
        <v>DERICHEBOURG PROPRETE</v>
      </c>
      <c r="S124" s="278" t="str">
        <f ca="1"/>
        <v>L'interlocuteur du titulaire : 
    Audrey LEGARS
Tel : 01 45 10 64 01
Fax : 01 45 10 64 21
Mail : audrey.legars@derichebourg.com</v>
      </c>
      <c r="T124" s="279" t="str">
        <f ca="1"/>
        <v>FR</v>
      </c>
      <c r="U124" s="285" t="str">
        <f ca="1"/>
        <v xml:space="preserve">https://upecnumerique.sharepoint.com/:f:/s/DAF-PRB/IgC8PeyD3fvASKs736rpj_M1Acsbo1U_fZQxbKb9dyMjTk4?e=UFNClz </v>
      </c>
      <c r="V124" s="278" t="str">
        <f ca="1"/>
        <v>Tous les sites de l'UPEC sauf marché(s) réservé(s) ou limité(s) à certains services particuliers. Contacter le Pôle achats dans le doute.</v>
      </c>
      <c r="W124" s="279" t="str">
        <f ca="1"/>
        <v>BB.11</v>
      </c>
      <c r="X124" s="284" t="str">
        <f ca="1"/>
        <v>SERVICES DE NETTOYAGE COURANT DES LOCAUX</v>
      </c>
    </row>
    <row r="125" spans="1:24" ht="50.15" customHeight="1" x14ac:dyDescent="0.35">
      <c r="A125" s="197" t="str">
        <f ca="1"/>
        <v>Marché terminé</v>
      </c>
      <c r="B125" s="276" t="str">
        <f ca="1"/>
        <v>B</v>
      </c>
      <c r="C125" s="277" t="str">
        <f ca="1"/>
        <v>🏗️ Bâtiments &amp; Travaux</v>
      </c>
      <c r="D125" s="278" t="str">
        <f ca="1"/>
        <v>Direction du Patrimoine et du Développement Durable</v>
      </c>
      <c r="E125" s="279" t="str">
        <f ca="1"/>
        <v>2022PFNETTUPEC</v>
      </c>
      <c r="F125" s="278" t="str">
        <f ca="1"/>
        <v>Lot n°1 Campus André Boulle et Saint-Simon</v>
      </c>
      <c r="G125" s="279" t="str">
        <f ca="1"/>
        <v>2022PFNETTUPEC</v>
      </c>
      <c r="H125" s="278" t="str">
        <f ca="1"/>
        <v>Lot n°1 Campus André Boulle et Saint-Simon</v>
      </c>
      <c r="I125" s="280" t="str">
        <f ca="1"/>
        <v>Appel d'offres ouvert</v>
      </c>
      <c r="J125" s="280" t="str">
        <f ca="1"/>
        <v>Accord-cadre</v>
      </c>
      <c r="K125" s="280" t="str">
        <f ca="1"/>
        <v>à bons de commande sans minimum et avec maximum</v>
      </c>
      <c r="L125" s="281">
        <f ca="1"/>
        <v>44682</v>
      </c>
      <c r="M125" s="281">
        <f ca="1"/>
        <v>46142</v>
      </c>
      <c r="N125" s="279" t="str">
        <f ca="1"/>
        <v>4600004071</v>
      </c>
      <c r="O125" s="282" t="str">
        <f ca="1"/>
        <v>156850.2</v>
      </c>
      <c r="P125" s="278" t="str">
        <f ca="1"/>
        <v>Services courants</v>
      </c>
      <c r="Q125" s="279" t="str">
        <f ca="1"/>
        <v>12927</v>
      </c>
      <c r="R125" s="283" t="str">
        <f ca="1"/>
        <v>DERICHEBOURG PROPRETE</v>
      </c>
      <c r="S125" s="278" t="str">
        <f ca="1"/>
        <v>L'interlocuteur du titulaire : 
    Audrey LEGARS
Tel : 01 45 10 64 01
Fax : 01 45 10 64 21
Mail : audrey.legars@derichebourg.com</v>
      </c>
      <c r="T125" s="279" t="str">
        <f ca="1"/>
        <v>FR</v>
      </c>
      <c r="U125" s="285" t="str">
        <f ca="1"/>
        <v xml:space="preserve">https://upecnumerique.sharepoint.com/:f:/s/DAF-PRB/IgC8PeyD3fvASKs736rpj_M1Acsbo1U_fZQxbKb9dyMjTk4?e=UFNClz </v>
      </c>
      <c r="V125" s="278" t="str">
        <f ca="1"/>
        <v>Tous les sites de l'UPEC sauf marché(s) réservé(s) ou limité(s) à certains services particuliers. Contacter le Pôle achats dans le doute.</v>
      </c>
      <c r="W125" s="279" t="str">
        <f ca="1"/>
        <v>BB.11</v>
      </c>
      <c r="X125" s="284" t="str">
        <f ca="1"/>
        <v>SERVICES DE NETTOYAGE COURANT DES LOCAUX</v>
      </c>
    </row>
    <row r="126" spans="1:24" ht="50.15" customHeight="1" x14ac:dyDescent="0.35">
      <c r="A126" s="197" t="str">
        <f ca="1"/>
        <v>Marché terminé</v>
      </c>
      <c r="B126" s="276" t="str">
        <f ca="1"/>
        <v>B</v>
      </c>
      <c r="C126" s="277" t="str">
        <f ca="1"/>
        <v>🏗️ Bâtiments &amp; Travaux</v>
      </c>
      <c r="D126" s="278" t="str">
        <f ca="1"/>
        <v>Direction du Patrimoine et du Développement Durable</v>
      </c>
      <c r="E126" s="279" t="str">
        <f ca="1"/>
        <v>2022PFNETTUPEC</v>
      </c>
      <c r="F126" s="278" t="str">
        <f ca="1"/>
        <v>Lot n°1 Campus André Boulle et Saint-Simon</v>
      </c>
      <c r="G126" s="279" t="str">
        <f ca="1"/>
        <v>2022PFNETTUPEC</v>
      </c>
      <c r="H126" s="278" t="str">
        <f ca="1"/>
        <v>Lot n°1 Campus André Boulle et Saint-Simon</v>
      </c>
      <c r="I126" s="280" t="str">
        <f ca="1"/>
        <v>Appel d'offres ouvert</v>
      </c>
      <c r="J126" s="280" t="str">
        <f ca="1"/>
        <v>Accord-cadre</v>
      </c>
      <c r="K126" s="280" t="str">
        <f ca="1"/>
        <v>à bons de commande sans minimum et avec maximum</v>
      </c>
      <c r="L126" s="281">
        <f ca="1"/>
        <v>44682</v>
      </c>
      <c r="M126" s="281">
        <f ca="1"/>
        <v>46142</v>
      </c>
      <c r="N126" s="279" t="str">
        <f ca="1"/>
        <v>4600004086</v>
      </c>
      <c r="O126" s="282" t="str">
        <f ca="1"/>
        <v>156850.2</v>
      </c>
      <c r="P126" s="278" t="str">
        <f ca="1"/>
        <v>Services courants</v>
      </c>
      <c r="Q126" s="279" t="str">
        <f ca="1"/>
        <v>13751</v>
      </c>
      <c r="R126" s="283" t="str">
        <f ca="1"/>
        <v>ENTREPRISE GUY CHALLANCIN</v>
      </c>
      <c r="S126" s="278" t="str">
        <f ca="1"/>
        <v>0145107351</v>
      </c>
      <c r="T126" s="279" t="str">
        <f ca="1"/>
        <v>FR</v>
      </c>
      <c r="U126" s="285" t="str">
        <f ca="1"/>
        <v xml:space="preserve">https://upecnumerique.sharepoint.com/:f:/s/DAF-PRB/IgC8PeyD3fvASKs736rpj_M1Acsbo1U_fZQxbKb9dyMjTk4?e=UFNClz </v>
      </c>
      <c r="V126" s="278" t="str">
        <f ca="1"/>
        <v>Tous les sites de l'UPEC sauf marché(s) réservé(s) ou limité(s) à certains services particuliers. Contacter le Pôle achats dans le doute.</v>
      </c>
      <c r="W126" s="279" t="str">
        <f ca="1"/>
        <v>BB.11 ; BB.13</v>
      </c>
      <c r="X126" s="284" t="str">
        <f ca="1"/>
        <v>SERVICES DE NETTOYAGE COURANT DES LOCAUX</v>
      </c>
    </row>
    <row r="127" spans="1:24" ht="50.15" customHeight="1" x14ac:dyDescent="0.35">
      <c r="A127" s="197" t="str">
        <f ca="1"/>
        <v>Marché terminé</v>
      </c>
      <c r="B127" s="276" t="str">
        <f ca="1"/>
        <v>B</v>
      </c>
      <c r="C127" s="277" t="str">
        <f ca="1"/>
        <v>🏗️ Bâtiments &amp; Travaux</v>
      </c>
      <c r="D127" s="278" t="str">
        <f ca="1"/>
        <v>Direction du Patrimoine et du Développement Durable</v>
      </c>
      <c r="E127" s="279" t="str">
        <f ca="1"/>
        <v>2022PFNETTUPEC</v>
      </c>
      <c r="F127" s="278" t="str">
        <f ca="1"/>
        <v>Lot n°1 Campus André Boulle et Saint-Simon</v>
      </c>
      <c r="G127" s="279" t="str">
        <f ca="1"/>
        <v>2022PFNETTUPEC</v>
      </c>
      <c r="H127" s="278" t="str">
        <f ca="1"/>
        <v>Lot n°1 Campus André Boulle et Saint-Simon</v>
      </c>
      <c r="I127" s="280" t="str">
        <f ca="1"/>
        <v>Appel d'offres ouvert</v>
      </c>
      <c r="J127" s="280" t="str">
        <f ca="1"/>
        <v>Accord-cadre</v>
      </c>
      <c r="K127" s="280" t="str">
        <f ca="1"/>
        <v>à bons de commande sans minimum et avec maximum</v>
      </c>
      <c r="L127" s="281">
        <f ca="1"/>
        <v>44682</v>
      </c>
      <c r="M127" s="281">
        <f ca="1"/>
        <v>46142</v>
      </c>
      <c r="N127" s="279" t="str">
        <f ca="1"/>
        <v>4600004087</v>
      </c>
      <c r="O127" s="282" t="str">
        <f ca="1"/>
        <v>156850.2</v>
      </c>
      <c r="P127" s="278" t="str">
        <f ca="1"/>
        <v>Services courants</v>
      </c>
      <c r="Q127" s="279" t="str">
        <f ca="1"/>
        <v>13751</v>
      </c>
      <c r="R127" s="283" t="str">
        <f ca="1"/>
        <v>ENTREPRISE GUY CHALLANCIN</v>
      </c>
      <c r="S127" s="278" t="str">
        <f ca="1"/>
        <v>0145107351</v>
      </c>
      <c r="T127" s="279" t="str">
        <f ca="1"/>
        <v>FR</v>
      </c>
      <c r="U127" s="285" t="str">
        <f ca="1"/>
        <v xml:space="preserve">https://upecnumerique.sharepoint.com/:f:/s/DAF-PRB/IgC8PeyD3fvASKs736rpj_M1Acsbo1U_fZQxbKb9dyMjTk4?e=UFNClz </v>
      </c>
      <c r="V127" s="278" t="str">
        <f ca="1"/>
        <v>Tous les sites de l'UPEC sauf marché(s) réservé(s) ou limité(s) à certains services particuliers. Contacter le Pôle achats dans le doute.</v>
      </c>
      <c r="W127" s="279" t="str">
        <f ca="1"/>
        <v>BB.11 ; BB.13</v>
      </c>
      <c r="X127" s="284" t="str">
        <f ca="1"/>
        <v>SERVICES DE NETTOYAGE COURANT DES LOCAUX</v>
      </c>
    </row>
    <row r="128" spans="1:24" ht="50.15" customHeight="1" x14ac:dyDescent="0.35">
      <c r="A128" s="197" t="str">
        <f ca="1"/>
        <v>Marché terminé</v>
      </c>
      <c r="B128" s="276" t="str">
        <f ca="1"/>
        <v>B</v>
      </c>
      <c r="C128" s="277" t="str">
        <f ca="1"/>
        <v>🏗️ Bâtiments &amp; Travaux</v>
      </c>
      <c r="D128" s="278" t="str">
        <f ca="1"/>
        <v>Direction du Patrimoine et du Développement Durable</v>
      </c>
      <c r="E128" s="279" t="str">
        <f ca="1"/>
        <v>2022PFNETTUPEC</v>
      </c>
      <c r="F128" s="278" t="str">
        <f ca="1"/>
        <v>Lot n°1 Campus André Boulle et Saint-Simon</v>
      </c>
      <c r="G128" s="279" t="str">
        <f ca="1"/>
        <v>2022PFNETTUPEC</v>
      </c>
      <c r="H128" s="278" t="str">
        <f ca="1"/>
        <v>Lot n°1 Campus André Boulle et Saint-Simon</v>
      </c>
      <c r="I128" s="280" t="str">
        <f ca="1"/>
        <v>Appel d'offres ouvert</v>
      </c>
      <c r="J128" s="280" t="str">
        <f ca="1"/>
        <v>Accord-cadre</v>
      </c>
      <c r="K128" s="280" t="str">
        <f ca="1"/>
        <v>à bons de commande sans minimum et avec maximum</v>
      </c>
      <c r="L128" s="281">
        <f ca="1"/>
        <v>44682</v>
      </c>
      <c r="M128" s="281">
        <f ca="1"/>
        <v>46142</v>
      </c>
      <c r="N128" s="279" t="str">
        <f ca="1"/>
        <v>4600004090</v>
      </c>
      <c r="O128" s="282" t="str">
        <f ca="1"/>
        <v>70000</v>
      </c>
      <c r="P128" s="278" t="str">
        <f ca="1"/>
        <v>Services courants</v>
      </c>
      <c r="Q128" s="279" t="str">
        <f ca="1"/>
        <v>13751</v>
      </c>
      <c r="R128" s="283" t="str">
        <f ca="1"/>
        <v>ENTREPRISE GUY CHALLANCIN</v>
      </c>
      <c r="S128" s="278" t="str">
        <f ca="1"/>
        <v>0145107351</v>
      </c>
      <c r="T128" s="279" t="str">
        <f ca="1"/>
        <v>FR</v>
      </c>
      <c r="U128" s="285" t="str">
        <f ca="1"/>
        <v xml:space="preserve">https://upecnumerique.sharepoint.com/:f:/s/DAF-PRB/IgC8PeyD3fvASKs736rpj_M1Acsbo1U_fZQxbKb9dyMjTk4?e=UFNClz </v>
      </c>
      <c r="V128" s="278" t="str">
        <f ca="1"/>
        <v>Tous les sites de l'UPEC sauf marché(s) réservé(s) ou limité(s) à certains services particuliers. Contacter le Pôle achats dans le doute.</v>
      </c>
      <c r="W128" s="279" t="str">
        <f ca="1"/>
        <v>BB.11</v>
      </c>
      <c r="X128" s="284" t="str">
        <f ca="1"/>
        <v>SERVICES DE NETTOYAGE COURANT DES LOCAUX</v>
      </c>
    </row>
    <row r="129" spans="1:24" ht="50.15" customHeight="1" x14ac:dyDescent="0.35">
      <c r="A129" s="197" t="str">
        <f ca="1"/>
        <v>Marché terminé</v>
      </c>
      <c r="B129" s="276" t="str">
        <f ca="1"/>
        <v>B</v>
      </c>
      <c r="C129" s="277" t="str">
        <f ca="1"/>
        <v>🏗️ Bâtiments &amp; Travaux</v>
      </c>
      <c r="D129" s="278" t="str">
        <f ca="1"/>
        <v>Direction du Patrimoine et du Développement Durable</v>
      </c>
      <c r="E129" s="279" t="str">
        <f ca="1"/>
        <v>2022PFNETTUPEC</v>
      </c>
      <c r="F129" s="278" t="str">
        <f ca="1"/>
        <v>Lot n°1 Campus André Boulle et Saint-Simon</v>
      </c>
      <c r="G129" s="279" t="str">
        <f ca="1"/>
        <v>2022PFNETTUPEC</v>
      </c>
      <c r="H129" s="278" t="str">
        <f ca="1"/>
        <v>Lot n°1 Campus André Boulle et Saint-Simon</v>
      </c>
      <c r="I129" s="280" t="str">
        <f ca="1"/>
        <v>Appel d'offres ouvert</v>
      </c>
      <c r="J129" s="280" t="str">
        <f ca="1"/>
        <v>Accord-cadre</v>
      </c>
      <c r="K129" s="280" t="str">
        <f ca="1"/>
        <v>à bons de commande sans minimum et avec maximum</v>
      </c>
      <c r="L129" s="281">
        <f ca="1"/>
        <v>44682</v>
      </c>
      <c r="M129" s="281">
        <f ca="1"/>
        <v>46142</v>
      </c>
      <c r="N129" s="279" t="str">
        <f ca="1"/>
        <v>4600004091</v>
      </c>
      <c r="O129" s="282" t="str">
        <f ca="1"/>
        <v>156850.2</v>
      </c>
      <c r="P129" s="278" t="str">
        <f ca="1"/>
        <v>Services courants</v>
      </c>
      <c r="Q129" s="279" t="str">
        <f ca="1"/>
        <v>13751</v>
      </c>
      <c r="R129" s="283" t="str">
        <f ca="1"/>
        <v>ENTREPRISE GUY CHALLANCIN</v>
      </c>
      <c r="S129" s="278" t="str">
        <f ca="1"/>
        <v>0145107351</v>
      </c>
      <c r="T129" s="279" t="str">
        <f ca="1"/>
        <v>FR</v>
      </c>
      <c r="U129" s="285" t="str">
        <f ca="1"/>
        <v xml:space="preserve">https://upecnumerique.sharepoint.com/:f:/s/DAF-PRB/IgC8PeyD3fvASKs736rpj_M1Acsbo1U_fZQxbKb9dyMjTk4?e=UFNClz </v>
      </c>
      <c r="V129" s="278" t="str">
        <f ca="1"/>
        <v>Tous les sites de l'UPEC sauf marché(s) réservé(s) ou limité(s) à certains services particuliers. Contacter le Pôle achats dans le doute.</v>
      </c>
      <c r="W129" s="279" t="str">
        <f ca="1"/>
        <v>BB.11</v>
      </c>
      <c r="X129" s="284" t="str">
        <f ca="1"/>
        <v>SERVICES DE NETTOYAGE COURANT DES LOCAUX</v>
      </c>
    </row>
    <row r="130" spans="1:24" ht="50.15" customHeight="1" x14ac:dyDescent="0.35">
      <c r="A130" s="197" t="str">
        <f ca="1"/>
        <v>Marché terminé</v>
      </c>
      <c r="B130" s="276" t="str">
        <f ca="1"/>
        <v>B</v>
      </c>
      <c r="C130" s="277" t="str">
        <f ca="1"/>
        <v>🏗️ Bâtiments &amp; Travaux</v>
      </c>
      <c r="D130" s="278" t="str">
        <f ca="1"/>
        <v>Direction du Patrimoine et du Développement Durable</v>
      </c>
      <c r="E130" s="279" t="str">
        <f ca="1"/>
        <v>2022PFNETTUPEC</v>
      </c>
      <c r="F130" s="278" t="str">
        <f ca="1"/>
        <v>Lot n°1 Campus André Boulle et Saint-Simon</v>
      </c>
      <c r="G130" s="279" t="str">
        <f ca="1"/>
        <v>2022PFNETTUPEC</v>
      </c>
      <c r="H130" s="278" t="str">
        <f ca="1"/>
        <v>Lot n°1 Campus André Boulle et Saint-Simon</v>
      </c>
      <c r="I130" s="280" t="str">
        <f ca="1"/>
        <v>Appel d'offres ouvert</v>
      </c>
      <c r="J130" s="280" t="str">
        <f ca="1"/>
        <v>Accord-cadre</v>
      </c>
      <c r="K130" s="280" t="str">
        <f ca="1"/>
        <v>à bons de commande sans minimum et avec maximum</v>
      </c>
      <c r="L130" s="281">
        <f ca="1"/>
        <v>44682</v>
      </c>
      <c r="M130" s="281">
        <f ca="1"/>
        <v>46142</v>
      </c>
      <c r="N130" s="279" t="str">
        <f ca="1"/>
        <v>4600004093</v>
      </c>
      <c r="O130" s="282" t="str">
        <f ca="1"/>
        <v>156850.2</v>
      </c>
      <c r="P130" s="278" t="str">
        <f ca="1"/>
        <v>Services courants</v>
      </c>
      <c r="Q130" s="279" t="str">
        <f ca="1"/>
        <v>16437</v>
      </c>
      <c r="R130" s="283" t="str">
        <f ca="1"/>
        <v>SAMSIC 1</v>
      </c>
      <c r="S130" s="278" t="str">
        <f ca="1"/>
        <v>0145107351</v>
      </c>
      <c r="T130" s="279" t="str">
        <f ca="1"/>
        <v>FR</v>
      </c>
      <c r="U130" s="285" t="str">
        <f ca="1"/>
        <v xml:space="preserve">https://upecnumerique.sharepoint.com/:f:/s/DAF-PRB/IgC8PeyD3fvASKs736rpj_M1Acsbo1U_fZQxbKb9dyMjTk4?e=UFNClz </v>
      </c>
      <c r="V130" s="278" t="str">
        <f ca="1"/>
        <v>Tous les sites de l'UPEC sauf marché(s) réservé(s) ou limité(s) à certains services particuliers. Contacter le Pôle achats dans le doute.</v>
      </c>
      <c r="W130" s="279" t="str">
        <f ca="1"/>
        <v>BB.11</v>
      </c>
      <c r="X130" s="284" t="str">
        <f ca="1"/>
        <v>SERVICES DE NETTOYAGE COURANT DES LOCAUX</v>
      </c>
    </row>
    <row r="131" spans="1:24" ht="50.15" customHeight="1" x14ac:dyDescent="0.35">
      <c r="A131" s="197" t="str">
        <f ca="1"/>
        <v>Marché terminé</v>
      </c>
      <c r="B131" s="276" t="str">
        <f ca="1"/>
        <v>B</v>
      </c>
      <c r="C131" s="277" t="str">
        <f ca="1"/>
        <v>🏗️ Bâtiments &amp; Travaux</v>
      </c>
      <c r="D131" s="278" t="str">
        <f ca="1"/>
        <v>Direction du Patrimoine et du Développement Durable</v>
      </c>
      <c r="E131" s="279" t="str">
        <f ca="1"/>
        <v>2022PFNETTUPEC</v>
      </c>
      <c r="F131" s="278" t="str">
        <f ca="1"/>
        <v>Lot n°1 Campus André Boulle et Saint-Simon</v>
      </c>
      <c r="G131" s="279" t="str">
        <f ca="1"/>
        <v>2022PFNETTUPEC</v>
      </c>
      <c r="H131" s="278" t="str">
        <f ca="1"/>
        <v>Lot n°1 Campus André Boulle et Saint-Simon</v>
      </c>
      <c r="I131" s="280" t="str">
        <f ca="1"/>
        <v>Appel d'offres ouvert</v>
      </c>
      <c r="J131" s="280" t="str">
        <f ca="1"/>
        <v>Accord-cadre</v>
      </c>
      <c r="K131" s="280" t="str">
        <f ca="1"/>
        <v>à bons de commande sans minimum et avec maximum</v>
      </c>
      <c r="L131" s="281">
        <f ca="1"/>
        <v>44682</v>
      </c>
      <c r="M131" s="281">
        <f ca="1"/>
        <v>46142</v>
      </c>
      <c r="N131" s="279" t="str">
        <f ca="1"/>
        <v>4600004094</v>
      </c>
      <c r="O131" s="282" t="str">
        <f ca="1"/>
        <v>156850.2</v>
      </c>
      <c r="P131" s="278" t="str">
        <f ca="1"/>
        <v>Services courants</v>
      </c>
      <c r="Q131" s="279" t="str">
        <f ca="1"/>
        <v>16437</v>
      </c>
      <c r="R131" s="283" t="str">
        <f ca="1"/>
        <v>SAMSIC 1</v>
      </c>
      <c r="S131" s="278" t="str">
        <f ca="1"/>
        <v>0145107351</v>
      </c>
      <c r="T131" s="279" t="str">
        <f ca="1"/>
        <v>FR</v>
      </c>
      <c r="U131" s="285" t="str">
        <f ca="1"/>
        <v xml:space="preserve">https://upecnumerique.sharepoint.com/:f:/s/DAF-PRB/IgC8PeyD3fvASKs736rpj_M1Acsbo1U_fZQxbKb9dyMjTk4?e=UFNClz </v>
      </c>
      <c r="V131" s="278" t="str">
        <f ca="1"/>
        <v>Tous les sites de l'UPEC sauf marché(s) réservé(s) ou limité(s) à certains services particuliers. Contacter le Pôle achats dans le doute.</v>
      </c>
      <c r="W131" s="279" t="str">
        <f ca="1"/>
        <v>BB.11 ; BB.13</v>
      </c>
      <c r="X131" s="284" t="str">
        <f ca="1"/>
        <v>SERVICES DE NETTOYAGE COURANT DES LOCAUX</v>
      </c>
    </row>
    <row r="132" spans="1:24" ht="50.15" customHeight="1" x14ac:dyDescent="0.35">
      <c r="A132" s="197" t="str">
        <f ca="1"/>
        <v>Marché terminé</v>
      </c>
      <c r="B132" s="276" t="str">
        <f ca="1"/>
        <v>B</v>
      </c>
      <c r="C132" s="277" t="str">
        <f ca="1"/>
        <v>🏗️ Bâtiments &amp; Travaux</v>
      </c>
      <c r="D132" s="278" t="str">
        <f ca="1"/>
        <v>Direction du Patrimoine et du Développement Durable</v>
      </c>
      <c r="E132" s="279" t="str">
        <f ca="1"/>
        <v>2022PFNETTUPEC</v>
      </c>
      <c r="F132" s="278" t="str">
        <f ca="1"/>
        <v>Lot n°1 Campus André Boulle et Saint-Simon</v>
      </c>
      <c r="G132" s="279" t="str">
        <f ca="1"/>
        <v>2022PFNETTUPEC</v>
      </c>
      <c r="H132" s="278" t="str">
        <f ca="1"/>
        <v>Lot n°1 Campus André Boulle et Saint-Simon</v>
      </c>
      <c r="I132" s="280" t="str">
        <f ca="1"/>
        <v>Appel d'offres ouvert</v>
      </c>
      <c r="J132" s="280" t="str">
        <f ca="1"/>
        <v>Accord-cadre</v>
      </c>
      <c r="K132" s="280" t="str">
        <f ca="1"/>
        <v>à bons de commande sans minimum et avec maximum</v>
      </c>
      <c r="L132" s="281">
        <f ca="1"/>
        <v>44682</v>
      </c>
      <c r="M132" s="281">
        <f ca="1"/>
        <v>46142</v>
      </c>
      <c r="N132" s="279" t="str">
        <f ca="1"/>
        <v>4600004095</v>
      </c>
      <c r="O132" s="282" t="str">
        <f ca="1"/>
        <v>156850.2</v>
      </c>
      <c r="P132" s="278" t="str">
        <f ca="1"/>
        <v>Services courants</v>
      </c>
      <c r="Q132" s="279" t="str">
        <f ca="1"/>
        <v>16437</v>
      </c>
      <c r="R132" s="283" t="str">
        <f ca="1"/>
        <v>SAMSIC 1</v>
      </c>
      <c r="S132" s="278" t="str">
        <f ca="1"/>
        <v>0145107351</v>
      </c>
      <c r="T132" s="279" t="str">
        <f ca="1"/>
        <v>FR</v>
      </c>
      <c r="U132" s="285" t="str">
        <f ca="1"/>
        <v xml:space="preserve">https://upecnumerique.sharepoint.com/:f:/s/DAF-PRB/IgC8PeyD3fvASKs736rpj_M1Acsbo1U_fZQxbKb9dyMjTk4?e=UFNClz </v>
      </c>
      <c r="V132" s="278" t="str">
        <f ca="1"/>
        <v>Tous les sites de l'UPEC sauf marché(s) réservé(s) ou limité(s) à certains services particuliers. Contacter le Pôle achats dans le doute.</v>
      </c>
      <c r="W132" s="279" t="str">
        <f ca="1"/>
        <v>BB.11 ; BB.13</v>
      </c>
      <c r="X132" s="284" t="str">
        <f ca="1"/>
        <v>SERVICES DE NETTOYAGE COURANT DES LOCAUX</v>
      </c>
    </row>
    <row r="133" spans="1:24" ht="50.15" customHeight="1" x14ac:dyDescent="0.35">
      <c r="A133" s="197" t="str">
        <f ca="1"/>
        <v>Marché terminé</v>
      </c>
      <c r="B133" s="276" t="str">
        <f ca="1"/>
        <v>B</v>
      </c>
      <c r="C133" s="277" t="str">
        <f ca="1"/>
        <v>🏗️ Bâtiments &amp; Travaux</v>
      </c>
      <c r="D133" s="278" t="str">
        <f ca="1"/>
        <v>Direction du Patrimoine et du Développement Durable</v>
      </c>
      <c r="E133" s="279" t="str">
        <f ca="1"/>
        <v>2022PFNETTUPEC</v>
      </c>
      <c r="F133" s="278" t="str">
        <f ca="1"/>
        <v>Lot n°1 Campus André Boulle et Saint-Simon</v>
      </c>
      <c r="G133" s="279" t="str">
        <f ca="1"/>
        <v>2022PFNETTUPEC</v>
      </c>
      <c r="H133" s="278" t="str">
        <f ca="1"/>
        <v>Lot n°1 Campus André Boulle et Saint-Simon</v>
      </c>
      <c r="I133" s="280" t="str">
        <f ca="1"/>
        <v>Appel d'offres ouvert</v>
      </c>
      <c r="J133" s="280" t="str">
        <f ca="1"/>
        <v>Accord-cadre</v>
      </c>
      <c r="K133" s="280" t="str">
        <f ca="1"/>
        <v>à bons de commande sans minimum et avec maximum</v>
      </c>
      <c r="L133" s="281">
        <f ca="1"/>
        <v>44682</v>
      </c>
      <c r="M133" s="281">
        <f ca="1"/>
        <v>46142</v>
      </c>
      <c r="N133" s="279" t="str">
        <f ca="1"/>
        <v>4600004096</v>
      </c>
      <c r="O133" s="282" t="str">
        <f ca="1"/>
        <v>156850.2</v>
      </c>
      <c r="P133" s="278" t="str">
        <f ca="1"/>
        <v>Services courants</v>
      </c>
      <c r="Q133" s="279" t="str">
        <f ca="1"/>
        <v>16437</v>
      </c>
      <c r="R133" s="283" t="str">
        <f ca="1"/>
        <v>SAMSIC 1</v>
      </c>
      <c r="S133" s="278" t="str">
        <f ca="1"/>
        <v>0145107351</v>
      </c>
      <c r="T133" s="279" t="str">
        <f ca="1"/>
        <v>FR</v>
      </c>
      <c r="U133" s="285" t="str">
        <f ca="1"/>
        <v xml:space="preserve">https://upecnumerique.sharepoint.com/:f:/s/DAF-PRB/IgC8PeyD3fvASKs736rpj_M1Acsbo1U_fZQxbKb9dyMjTk4?e=UFNClz </v>
      </c>
      <c r="V133" s="278" t="str">
        <f ca="1"/>
        <v>Tous les sites de l'UPEC sauf marché(s) réservé(s) ou limité(s) à certains services particuliers. Contacter le Pôle achats dans le doute.</v>
      </c>
      <c r="W133" s="279" t="str">
        <f ca="1"/>
        <v>BB.11</v>
      </c>
      <c r="X133" s="284" t="str">
        <f ca="1"/>
        <v>SERVICES DE NETTOYAGE COURANT DES LOCAUX</v>
      </c>
    </row>
    <row r="134" spans="1:24" ht="50.15" customHeight="1" x14ac:dyDescent="0.35">
      <c r="A134" s="197" t="str">
        <f ca="1"/>
        <v>Marché terminé</v>
      </c>
      <c r="B134" s="276" t="str">
        <f ca="1"/>
        <v>B</v>
      </c>
      <c r="C134" s="277" t="str">
        <f ca="1"/>
        <v>🏗️ Bâtiments &amp; Travaux</v>
      </c>
      <c r="D134" s="278" t="str">
        <f ca="1"/>
        <v>Direction du Patrimoine et du Développement Durable</v>
      </c>
      <c r="E134" s="279" t="str">
        <f ca="1"/>
        <v>2022PFNETTUPEC</v>
      </c>
      <c r="F134" s="278" t="str">
        <f ca="1"/>
        <v>Lot n°1 Campus André Boulle et Saint-Simon</v>
      </c>
      <c r="G134" s="279" t="str">
        <f ca="1"/>
        <v>2022PFNETTUPEC</v>
      </c>
      <c r="H134" s="278" t="str">
        <f ca="1"/>
        <v>Lot n°1 Campus André Boulle et Saint-Simon</v>
      </c>
      <c r="I134" s="280" t="str">
        <f ca="1"/>
        <v>Appel d'offres ouvert</v>
      </c>
      <c r="J134" s="280" t="str">
        <f ca="1"/>
        <v>Accord-cadre</v>
      </c>
      <c r="K134" s="280" t="str">
        <f ca="1"/>
        <v>à bons de commande sans minimum et avec maximum</v>
      </c>
      <c r="L134" s="281">
        <f ca="1"/>
        <v>44682</v>
      </c>
      <c r="M134" s="281">
        <f ca="1"/>
        <v>46142</v>
      </c>
      <c r="N134" s="279" t="str">
        <f ca="1"/>
        <v>4600004098</v>
      </c>
      <c r="O134" s="282" t="str">
        <f ca="1"/>
        <v>156850.2</v>
      </c>
      <c r="P134" s="278" t="str">
        <f ca="1"/>
        <v>Services courants</v>
      </c>
      <c r="Q134" s="279" t="str">
        <f ca="1"/>
        <v>16437</v>
      </c>
      <c r="R134" s="283" t="str">
        <f ca="1"/>
        <v>SAMSIC 1</v>
      </c>
      <c r="S134" s="278" t="str">
        <f ca="1"/>
        <v>0145107351</v>
      </c>
      <c r="T134" s="279" t="str">
        <f ca="1"/>
        <v>FR</v>
      </c>
      <c r="U134" s="285" t="str">
        <f ca="1"/>
        <v xml:space="preserve">https://upecnumerique.sharepoint.com/:f:/s/DAF-PRB/IgC8PeyD3fvASKs736rpj_M1Acsbo1U_fZQxbKb9dyMjTk4?e=UFNClz </v>
      </c>
      <c r="V134" s="278" t="str">
        <f ca="1"/>
        <v>Tous les sites de l'UPEC sauf marché(s) réservé(s) ou limité(s) à certains services particuliers. Contacter le Pôle achats dans le doute.</v>
      </c>
      <c r="W134" s="279" t="str">
        <f ca="1"/>
        <v>BB.11</v>
      </c>
      <c r="X134" s="284" t="str">
        <f ca="1"/>
        <v>SERVICES DE NETTOYAGE COURANT DES LOCAUX</v>
      </c>
    </row>
    <row r="135" spans="1:24" ht="50.15" customHeight="1" x14ac:dyDescent="0.35">
      <c r="A135" s="197" t="str">
        <f ca="1"/>
        <v>Marché terminé</v>
      </c>
      <c r="B135" s="276" t="str">
        <f ca="1"/>
        <v>B</v>
      </c>
      <c r="C135" s="277" t="str">
        <f ca="1"/>
        <v>🏗️ Bâtiments &amp; Travaux</v>
      </c>
      <c r="D135" s="278" t="str">
        <f ca="1"/>
        <v>Direction du Patrimoine et du Développement Durable</v>
      </c>
      <c r="E135" s="279" t="str">
        <f ca="1"/>
        <v>2022PFNETTUPEC</v>
      </c>
      <c r="F135" s="278" t="str">
        <f ca="1"/>
        <v>Lot n°1 Campus André Boulle et Saint-Simon</v>
      </c>
      <c r="G135" s="279" t="str">
        <f ca="1"/>
        <v>2022PFNETTUPEC</v>
      </c>
      <c r="H135" s="278" t="str">
        <f ca="1"/>
        <v>Lot n°1 Campus André Boulle et Saint-Simon</v>
      </c>
      <c r="I135" s="280" t="str">
        <f ca="1"/>
        <v>Appel d'offres ouvert</v>
      </c>
      <c r="J135" s="280" t="str">
        <f ca="1"/>
        <v>Accord-cadre</v>
      </c>
      <c r="K135" s="280" t="str">
        <f ca="1"/>
        <v>à bons de commande sans minimum et avec maximum</v>
      </c>
      <c r="L135" s="281">
        <f ca="1"/>
        <v>44682</v>
      </c>
      <c r="M135" s="281">
        <f ca="1"/>
        <v>46142</v>
      </c>
      <c r="N135" s="279" t="str">
        <f ca="1"/>
        <v>4600004099</v>
      </c>
      <c r="O135" s="282" t="str">
        <f ca="1"/>
        <v>156850.2</v>
      </c>
      <c r="P135" s="278" t="str">
        <f ca="1"/>
        <v>Services courants</v>
      </c>
      <c r="Q135" s="279" t="str">
        <f ca="1"/>
        <v>16437</v>
      </c>
      <c r="R135" s="283" t="str">
        <f ca="1"/>
        <v>SAMSIC 1</v>
      </c>
      <c r="S135" s="278" t="str">
        <f ca="1"/>
        <v>0145107351</v>
      </c>
      <c r="T135" s="279" t="str">
        <f ca="1"/>
        <v>FR</v>
      </c>
      <c r="U135" s="285" t="str">
        <f ca="1"/>
        <v xml:space="preserve">https://upecnumerique.sharepoint.com/:f:/s/DAF-PRB/IgC8PeyD3fvASKs736rpj_M1Acsbo1U_fZQxbKb9dyMjTk4?e=UFNClz </v>
      </c>
      <c r="V135" s="278" t="str">
        <f ca="1"/>
        <v>Tous les sites de l'UPEC sauf marché(s) réservé(s) ou limité(s) à certains services particuliers. Contacter le Pôle achats dans le doute.</v>
      </c>
      <c r="W135" s="279" t="str">
        <f ca="1"/>
        <v>BB.11</v>
      </c>
      <c r="X135" s="284" t="str">
        <f ca="1"/>
        <v>SERVICES DE NETTOYAGE COURANT DES LOCAUX</v>
      </c>
    </row>
    <row r="136" spans="1:24" ht="50.15" customHeight="1" x14ac:dyDescent="0.35">
      <c r="A136" s="197" t="str">
        <f ca="1"/>
        <v>Marché terminé</v>
      </c>
      <c r="B136" s="276" t="str">
        <f ca="1"/>
        <v>B</v>
      </c>
      <c r="C136" s="277" t="str">
        <f ca="1"/>
        <v>🏗️ Bâtiments &amp; Travaux</v>
      </c>
      <c r="D136" s="278" t="str">
        <f ca="1"/>
        <v>Direction du Patrimoine et du Développement Durable</v>
      </c>
      <c r="E136" s="279" t="str">
        <f ca="1"/>
        <v>2022PFTVXDALL3</v>
      </c>
      <c r="F136" s="278" t="str">
        <f ca="1"/>
        <v>LOT 3 : METTALLERIE ET SERRURERIE</v>
      </c>
      <c r="G136" s="279" t="str">
        <f ca="1"/>
        <v>2022PFTVXDALL3</v>
      </c>
      <c r="H136" s="278" t="str">
        <f ca="1"/>
        <v>LOT 3 : METTALLERIE ET SERRURERIE</v>
      </c>
      <c r="I136" s="280" t="str">
        <f ca="1"/>
        <v>Procédure formalisée</v>
      </c>
      <c r="J136" s="280" t="str">
        <f ca="1"/>
        <v>Contrat mixte</v>
      </c>
      <c r="K136" s="280" t="str">
        <f ca="1"/>
        <v>ordinaire</v>
      </c>
      <c r="L136" s="281">
        <f ca="1"/>
        <v>44690</v>
      </c>
      <c r="M136" s="281">
        <f ca="1"/>
        <v>46143</v>
      </c>
      <c r="N136" s="279" t="str">
        <f ca="1"/>
        <v>4600004112</v>
      </c>
      <c r="O136" s="282" t="str">
        <f ca="1"/>
        <v>0</v>
      </c>
      <c r="P136" s="278" t="str">
        <f ca="1"/>
        <v>Travaux</v>
      </c>
      <c r="Q136" s="279" t="str">
        <f ca="1"/>
        <v>16421</v>
      </c>
      <c r="R136" s="283" t="str">
        <f ca="1"/>
        <v>SOCIETE COREAL</v>
      </c>
      <c r="S136" s="278" t="str">
        <f ca="1"/>
        <v>Tél : 0157021100</v>
      </c>
      <c r="T136" s="279" t="str">
        <f ca="1"/>
        <v>FR</v>
      </c>
      <c r="U136" s="285" t="str">
        <f ca="1"/>
        <v>https://upecnumerique.sharepoint.com/sites/DAF-PRB/documents_contractuels/Forms/AllItems.aspx?RootFolder=/sites%2FDAF%2DPRB%2Fdocuments%5Fcontractuels%2F2%2EMarch%C3%A9s%20acc%C3%A8s%20LIMITE%2F7%2ETravaux%20%2D%20maitrise%20d%27%C5%93uvre%20%2Dcoordination%2F2022PFTVXDALLE&amp;View=%7B6F884D63%2DDCF1%2D49B2%2DBCDC%2DBDF571290E5C%7D</v>
      </c>
      <c r="V136" s="278" t="str">
        <f ca="1"/>
        <v>Tous les sites de l'UPEC sauf marché(s) réservé(s) ou limité(s) à certains services particuliers. Contacter le Pôle achats dans le doute.</v>
      </c>
      <c r="W136" s="279" t="str">
        <f ca="1"/>
        <v>BE.02</v>
      </c>
      <c r="X136" s="284" t="str">
        <f ca="1"/>
        <v>MENUISERIE, SERRURERIE</v>
      </c>
    </row>
    <row r="137" spans="1:24" ht="50.15" customHeight="1" x14ac:dyDescent="0.35">
      <c r="A137" s="197" t="str">
        <f ca="1"/>
        <v>Marché en cours</v>
      </c>
      <c r="B137" s="276" t="str">
        <f ca="1"/>
        <v>B</v>
      </c>
      <c r="C137" s="277" t="str">
        <f ca="1"/>
        <v>🏗️ Bâtiments &amp; Travaux</v>
      </c>
      <c r="D137" s="278" t="str">
        <f ca="1"/>
        <v>Direction du Patrimoine et du Développement Durable</v>
      </c>
      <c r="E137" s="279" t="str">
        <f ca="1"/>
        <v>2022PAREMPLSSI</v>
      </c>
      <c r="F137" s="278" t="str">
        <f ca="1"/>
        <v>Travaux de remplacement système SSI</v>
      </c>
      <c r="G137" s="279" t="str">
        <f ca="1"/>
        <v>2022PAREMPLSSI</v>
      </c>
      <c r="H137" s="278" t="str">
        <f ca="1"/>
        <v>Travaux de remplacement système SSI</v>
      </c>
      <c r="I137" s="280" t="str">
        <f ca="1"/>
        <v>Procédure adaptée</v>
      </c>
      <c r="J137" s="280" t="str">
        <f ca="1"/>
        <v>Contrat à bon de commande</v>
      </c>
      <c r="K137" s="280" t="str">
        <f ca="1"/>
        <v>Contrat à bon de commande</v>
      </c>
      <c r="L137" s="281">
        <f ca="1"/>
        <v>44904</v>
      </c>
      <c r="M137" s="281">
        <f ca="1"/>
        <v>46364</v>
      </c>
      <c r="N137" s="279" t="str">
        <f ca="1"/>
        <v>4600004193</v>
      </c>
      <c r="O137" s="282" t="str">
        <f ca="1"/>
        <v>1000000</v>
      </c>
      <c r="P137" s="278" t="str">
        <f ca="1"/>
        <v>Travaux</v>
      </c>
      <c r="Q137" s="279" t="str">
        <f ca="1"/>
        <v>1025</v>
      </c>
      <c r="R137" s="283" t="str">
        <f ca="1"/>
        <v>ERIS</v>
      </c>
      <c r="S137" s="278" t="str">
        <f ca="1"/>
        <v>12 rue Truillot – 94200 Ivry sur Seine : 01 45 15 29 99 sav-admin@eris-di.com</v>
      </c>
      <c r="T137" s="279" t="str">
        <f ca="1"/>
        <v>FR</v>
      </c>
      <c r="U137" s="285" t="str">
        <f ca="1"/>
        <v xml:space="preserve">https://upecnumerique.sharepoint.com/:f:/r/sites/DAF-PRB/documents_contractuels/2.March%C3%A9s%20acc%C3%A8s%20LIMITE/7.Travaux%20-%20maitrise%20d%27%C5%93uvre%20-coordination/2022PAREMPLSSI?csf=1&amp;web=1&amp;e=OyQEz7 </v>
      </c>
      <c r="V137" s="278" t="str">
        <f ca="1"/>
        <v>Tous les sites de l'UPEC sauf marché(s) réservé(s) ou limité(s) à certains services particuliers. Contacter le Pôle achats dans le doute.</v>
      </c>
      <c r="W137" s="279" t="str">
        <f ca="1"/>
        <v>BF.03</v>
      </c>
      <c r="X137" s="284" t="str">
        <f ca="1"/>
        <v>TVX DE MISE EN SECURITE DE MISE EN CONFORMITE REGLEMENTAIRE</v>
      </c>
    </row>
    <row r="138" spans="1:24" ht="50.15" customHeight="1" x14ac:dyDescent="0.35">
      <c r="A138" s="197" t="str">
        <f ca="1"/>
        <v>Marché en cours</v>
      </c>
      <c r="B138" s="276" t="str">
        <f ca="1"/>
        <v>B</v>
      </c>
      <c r="C138" s="277" t="str">
        <f ca="1"/>
        <v>🏗️ Bâtiments &amp; Travaux</v>
      </c>
      <c r="D138" s="278" t="str">
        <f ca="1"/>
        <v>Direction du Patrimoine et du Développement Durable</v>
      </c>
      <c r="E138" s="279" t="str">
        <f ca="1"/>
        <v>2023ACHATSUGAP</v>
      </c>
      <c r="F138" s="278" t="str">
        <f ca="1"/>
        <v>Achats UGAP (centrale d'achats)</v>
      </c>
      <c r="G138" s="279" t="str">
        <f ca="1"/>
        <v>2023ACHATSUGAP</v>
      </c>
      <c r="H138" s="278" t="str">
        <f ca="1"/>
        <v>Achats UGAP (centrale d'achats)</v>
      </c>
      <c r="I138" s="280" t="str">
        <f ca="1"/>
        <v>Accord-cadre</v>
      </c>
      <c r="J138" s="280" t="str">
        <f ca="1"/>
        <v>Contrat à bon de commande</v>
      </c>
      <c r="K138" s="280" t="str">
        <f ca="1"/>
        <v>Contrat à bon de commande</v>
      </c>
      <c r="L138" s="281">
        <f ca="1"/>
        <v>44631</v>
      </c>
      <c r="M138" s="281">
        <f ca="1"/>
        <v>47574</v>
      </c>
      <c r="N138" s="279" t="str">
        <f ca="1"/>
        <v>4600004205</v>
      </c>
      <c r="O138" s="282" t="str">
        <f ca="1"/>
        <v>8620000</v>
      </c>
      <c r="P138" s="278" t="str">
        <f ca="1"/>
        <v>Prestations intellectuelles</v>
      </c>
      <c r="Q138" s="279" t="str">
        <f ca="1"/>
        <v>1588</v>
      </c>
      <c r="R138" s="283" t="str">
        <f ca="1"/>
        <v>UGAP</v>
      </c>
      <c r="S138" s="278" t="str">
        <f ca="1"/>
        <v>Accès direct  catalogue ugap.fr (création identifiant par le pôle achat public UPEC)</v>
      </c>
      <c r="T138" s="279" t="str">
        <f ca="1"/>
        <v>FR</v>
      </c>
      <c r="U138" s="285" t="str">
        <f ca="1"/>
        <v>https://www.ugap.fr/</v>
      </c>
      <c r="V138" s="278" t="str">
        <f ca="1"/>
        <v>Tous les sites de l'UPEC sauf marché(s) réservé(s) ou limité(s) à certains services particuliers. Contacter le Pôle achats dans le doute.</v>
      </c>
      <c r="W138" s="279" t="str">
        <f ca="1"/>
        <v>BC.03 ; BB.01 ; BB.02 ; BE.14 ; BD.15 ; BD.25 ; BB.03 ; BG.02 ; BC.12 ; BD.01 ; BD.26 ; BD.21 ; BD.04</v>
      </c>
      <c r="X138" s="284" t="str">
        <f ca="1"/>
        <v>SERVICES D'ACCUEIL</v>
      </c>
    </row>
    <row r="139" spans="1:24" ht="50.15" customHeight="1" x14ac:dyDescent="0.35">
      <c r="A139" s="197" t="str">
        <f ca="1"/>
        <v>Marché en cours</v>
      </c>
      <c r="B139" s="276" t="str">
        <f ca="1"/>
        <v>B</v>
      </c>
      <c r="C139" s="277" t="str">
        <f ca="1"/>
        <v>🏗️ Bâtiments &amp; Travaux</v>
      </c>
      <c r="D139" s="278" t="str">
        <f ca="1"/>
        <v>Direction du Patrimoine et du Développement Durable</v>
      </c>
      <c r="E139" s="279" t="str">
        <f ca="1"/>
        <v>2022PFTVXCVCP1</v>
      </c>
      <c r="F139" s="278" t="str">
        <f ca="1"/>
        <v>Travaux de rénovation des installations de plomberie des Campus de l’Université Paris Est Créteil Val de Marne</v>
      </c>
      <c r="G139" s="279" t="str">
        <f ca="1"/>
        <v>2022PFTVXCVCP1</v>
      </c>
      <c r="H139" s="278" t="str">
        <f ca="1"/>
        <v>Travaux de rénovation des installations de plomberie des Campus de l’Université Paris Est Créteil Val de Marne</v>
      </c>
      <c r="I139" s="280" t="str">
        <f ca="1"/>
        <v>Procédure formalisée</v>
      </c>
      <c r="J139" s="280" t="str">
        <f ca="1"/>
        <v>Marché subséquent</v>
      </c>
      <c r="K139" s="280" t="str">
        <f ca="1"/>
        <v>Marché subséquent</v>
      </c>
      <c r="L139" s="281">
        <f ca="1"/>
        <v>44953</v>
      </c>
      <c r="M139" s="281">
        <f ca="1"/>
        <v>46413</v>
      </c>
      <c r="N139" s="279" t="str">
        <f ca="1"/>
        <v>4600004207</v>
      </c>
      <c r="O139" s="282" t="str">
        <f ca="1"/>
        <v>750000</v>
      </c>
      <c r="P139" s="278" t="str">
        <f ca="1"/>
        <v>Travaux</v>
      </c>
      <c r="Q139" s="279" t="str">
        <f ca="1"/>
        <v>32</v>
      </c>
      <c r="R139" s="283" t="str">
        <f ca="1"/>
        <v>SCHNEIDER ET CIE</v>
      </c>
      <c r="S139" s="278" t="str">
        <f ca="1"/>
        <v>Misen en concurrence préabale nécessaire Titulaires du LOT Via le Kit MS</v>
      </c>
      <c r="T139" s="279" t="str">
        <f ca="1"/>
        <v>FR</v>
      </c>
      <c r="U139"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39" s="278" t="str">
        <f ca="1"/>
        <v>Tous les sites de l'UPEC sauf marché(s) réservé(s) ou limité(s) à certains services particuliers. Contacter le Pôle achats dans le doute.</v>
      </c>
      <c r="W139" s="279" t="str">
        <f ca="1"/>
        <v>BE.07</v>
      </c>
      <c r="X139" s="284" t="str">
        <f ca="1"/>
        <v>CVC, PLOMBERIE ET FLUIDES SPECIAUX</v>
      </c>
    </row>
    <row r="140" spans="1:24" ht="50.15" customHeight="1" x14ac:dyDescent="0.35">
      <c r="A140" s="197" t="str">
        <f ca="1"/>
        <v>Marché en cours</v>
      </c>
      <c r="B140" s="276" t="str">
        <f ca="1"/>
        <v>B</v>
      </c>
      <c r="C140" s="277" t="str">
        <f ca="1"/>
        <v>🏗️ Bâtiments &amp; Travaux</v>
      </c>
      <c r="D140" s="278" t="str">
        <f ca="1"/>
        <v>Direction du Patrimoine et du Développement Durable</v>
      </c>
      <c r="E140" s="279" t="str">
        <f ca="1"/>
        <v>2022PFTVXCVCP2</v>
      </c>
      <c r="F140" s="278" t="str">
        <f ca="1"/>
        <v>Travaux de rénovation des installations électriques des Campus de l’Université Paris Est Créteil Val de Marne</v>
      </c>
      <c r="G140" s="279" t="str">
        <f ca="1"/>
        <v>2022PFTVXCVCP2</v>
      </c>
      <c r="H140" s="278" t="str">
        <f ca="1"/>
        <v>Travaux de rénovation des installations électriques des Campus de l’Université Paris Est Créteil Val de Marne</v>
      </c>
      <c r="I140" s="280" t="str">
        <f ca="1"/>
        <v>Procédure formalisée</v>
      </c>
      <c r="J140" s="280" t="str">
        <f ca="1"/>
        <v>Marché subséquent</v>
      </c>
      <c r="K140" s="280" t="str">
        <f ca="1"/>
        <v>Marché subséquent</v>
      </c>
      <c r="L140" s="281">
        <f ca="1"/>
        <v>44953</v>
      </c>
      <c r="M140" s="281">
        <f ca="1"/>
        <v>46413</v>
      </c>
      <c r="N140" s="279" t="str">
        <f ca="1"/>
        <v>4600004208</v>
      </c>
      <c r="O140" s="282" t="str">
        <f ca="1"/>
        <v>2100000</v>
      </c>
      <c r="P140" s="278" t="str">
        <f ca="1"/>
        <v>Travaux</v>
      </c>
      <c r="Q140" s="279" t="str">
        <f ca="1"/>
        <v>1467</v>
      </c>
      <c r="R140" s="283" t="str">
        <f ca="1"/>
        <v>EPE</v>
      </c>
      <c r="S140" s="278" t="str">
        <f ca="1"/>
        <v>Misen en concurrence préabale nécessaire Titulaires du LOT Via le Kit MS</v>
      </c>
      <c r="T140" s="279" t="str">
        <f ca="1"/>
        <v>FR</v>
      </c>
      <c r="U140"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40" s="278" t="str">
        <f ca="1"/>
        <v>Tous les sites de l'UPEC sauf marché(s) réservé(s) ou limité(s) à certains services particuliers. Contacter le Pôle achats dans le doute.</v>
      </c>
      <c r="W140" s="279" t="str">
        <f ca="1"/>
        <v>BE.06</v>
      </c>
      <c r="X140" s="284" t="str">
        <f ca="1"/>
        <v>ELECTRICITE SUR INSTALLATIONS ELECTRIQUES DES BATIMENTS</v>
      </c>
    </row>
    <row r="141" spans="1:24" ht="50.15" customHeight="1" x14ac:dyDescent="0.35">
      <c r="A141" s="197" t="str">
        <f ca="1"/>
        <v>Marché en cours</v>
      </c>
      <c r="B141" s="276" t="str">
        <f ca="1"/>
        <v>B</v>
      </c>
      <c r="C141" s="277" t="str">
        <f ca="1"/>
        <v>🏗️ Bâtiments &amp; Travaux</v>
      </c>
      <c r="D141" s="278" t="str">
        <f ca="1"/>
        <v>Direction du Patrimoine et du Développement Durable</v>
      </c>
      <c r="E141" s="279" t="str">
        <f ca="1"/>
        <v>2022PFTVXCVCP3</v>
      </c>
      <c r="F141" s="278" t="str">
        <f ca="1"/>
        <v>Travaux de rénovation des installations chauffage, ventilation, climatisation (CVC) des Campus de l’Université Paris Est Créteil Val de Marne</v>
      </c>
      <c r="G141" s="279" t="str">
        <f ca="1"/>
        <v>2022PFTVXCVCP3</v>
      </c>
      <c r="H141" s="278" t="str">
        <f ca="1"/>
        <v>Travaux de rénovation des installations chauffage, ventilation, climatisation (CVC) des Campus de l’Université Paris Est Créteil Val de Marne</v>
      </c>
      <c r="I141" s="280" t="str">
        <f ca="1"/>
        <v>Procédure formalisée</v>
      </c>
      <c r="J141" s="280" t="str">
        <f ca="1"/>
        <v>Marché subséquent</v>
      </c>
      <c r="K141" s="280" t="str">
        <f ca="1"/>
        <v>Marché subséquent</v>
      </c>
      <c r="L141" s="281">
        <f ca="1"/>
        <v>44953</v>
      </c>
      <c r="M141" s="281">
        <f ca="1"/>
        <v>46413</v>
      </c>
      <c r="N141" s="279" t="str">
        <f ca="1"/>
        <v>4600004211</v>
      </c>
      <c r="O141" s="282" t="str">
        <f ca="1"/>
        <v>1000000</v>
      </c>
      <c r="P141" s="278" t="str">
        <f ca="1"/>
        <v>Travaux</v>
      </c>
      <c r="Q141" s="279" t="str">
        <f ca="1"/>
        <v>5562</v>
      </c>
      <c r="R141" s="283" t="str">
        <f ca="1"/>
        <v>DERICHEBOURG ENERGIE</v>
      </c>
      <c r="S141" s="278" t="str">
        <f ca="1"/>
        <v>Misen en concurrence préabale nécessaire Titulaires du LOT Via le Kit MS</v>
      </c>
      <c r="T141" s="279" t="str">
        <f ca="1"/>
        <v>FR</v>
      </c>
      <c r="U141"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41" s="278" t="str">
        <f ca="1"/>
        <v>Tous les sites de l'UPEC sauf marché(s) réservé(s) ou limité(s) à certains services particuliers. Contacter le Pôle achats dans le doute.</v>
      </c>
      <c r="W141" s="279" t="str">
        <f ca="1"/>
        <v>BE.07</v>
      </c>
      <c r="X141" s="284" t="str">
        <f ca="1"/>
        <v>CVC, PLOMBERIE ET FLUIDES SPECIAUX</v>
      </c>
    </row>
    <row r="142" spans="1:24" ht="50.15" customHeight="1" x14ac:dyDescent="0.35">
      <c r="A142" s="197" t="str">
        <f ca="1"/>
        <v>Marché en cours</v>
      </c>
      <c r="B142" s="276" t="str">
        <f ca="1"/>
        <v>B</v>
      </c>
      <c r="C142" s="277" t="str">
        <f ca="1"/>
        <v>🏗️ Bâtiments &amp; Travaux</v>
      </c>
      <c r="D142" s="278" t="str">
        <f ca="1"/>
        <v>Direction du Patrimoine et du Développement Durable</v>
      </c>
      <c r="E142" s="279" t="str">
        <f ca="1"/>
        <v>2022PFTVXCVCP3</v>
      </c>
      <c r="F142" s="278" t="str">
        <f ca="1"/>
        <v>Travaux de rénovation des installations chauffage, ventilation, climatisation (CVC) des Campus de l’Université Paris Est Créteil Val de Marne</v>
      </c>
      <c r="G142" s="279" t="str">
        <f ca="1"/>
        <v>2022PFTVXCVCP3</v>
      </c>
      <c r="H142" s="278" t="str">
        <f ca="1"/>
        <v>Travaux de rénovation des installations chauffage, ventilation, climatisation (CVC) des Campus de l’Université Paris Est Créteil Val de Marne</v>
      </c>
      <c r="I142" s="280" t="str">
        <f ca="1"/>
        <v>Procédure formalisée</v>
      </c>
      <c r="J142" s="280" t="str">
        <f ca="1"/>
        <v>Marché subséquent</v>
      </c>
      <c r="K142" s="280" t="str">
        <f ca="1"/>
        <v>Marché subséquent</v>
      </c>
      <c r="L142" s="281">
        <f ca="1"/>
        <v>44953</v>
      </c>
      <c r="M142" s="281">
        <f ca="1"/>
        <v>46413</v>
      </c>
      <c r="N142" s="279" t="str">
        <f ca="1"/>
        <v>4600004212</v>
      </c>
      <c r="O142" s="282" t="str">
        <f ca="1"/>
        <v>350000</v>
      </c>
      <c r="P142" s="278" t="str">
        <f ca="1"/>
        <v>Travaux</v>
      </c>
      <c r="Q142" s="279" t="str">
        <f ca="1"/>
        <v>11496</v>
      </c>
      <c r="R142" s="283" t="str">
        <f ca="1"/>
        <v>AURION ET CIE</v>
      </c>
      <c r="S142" s="278" t="str">
        <f ca="1"/>
        <v>Misen en concurrence préabale nécessaire Titulaires du LOT Via le Kit MS</v>
      </c>
      <c r="T142" s="279" t="str">
        <f ca="1"/>
        <v>FR</v>
      </c>
      <c r="U142"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42" s="278" t="str">
        <f ca="1"/>
        <v>Tous les sites de l'UPEC sauf marché(s) réservé(s) ou limité(s) à certains services particuliers. Contacter le Pôle achats dans le doute.</v>
      </c>
      <c r="W142" s="279" t="str">
        <f ca="1"/>
        <v>BE.07</v>
      </c>
      <c r="X142" s="284" t="str">
        <f ca="1"/>
        <v>CVC, PLOMBERIE ET FLUIDES SPECIAUX</v>
      </c>
    </row>
    <row r="143" spans="1:24" ht="50.15" customHeight="1" x14ac:dyDescent="0.35">
      <c r="A143" s="197" t="str">
        <f ca="1"/>
        <v>Marché en cours</v>
      </c>
      <c r="B143" s="276" t="str">
        <f ca="1"/>
        <v>B</v>
      </c>
      <c r="C143" s="277" t="str">
        <f ca="1"/>
        <v>🏗️ Bâtiments &amp; Travaux</v>
      </c>
      <c r="D143" s="278" t="str">
        <f ca="1"/>
        <v>Direction du Patrimoine et du Développement Durable</v>
      </c>
      <c r="E143" s="279" t="str">
        <f ca="1"/>
        <v>2022PFTVXCVCP1</v>
      </c>
      <c r="F143" s="278" t="str">
        <f ca="1"/>
        <v>Travaux de rénovation des installations de plomberie des Campus de l’Université Paris Est Créteil Val de Marne</v>
      </c>
      <c r="G143" s="279" t="str">
        <f ca="1"/>
        <v>2022PFTVXCVCP1</v>
      </c>
      <c r="H143" s="278" t="str">
        <f ca="1"/>
        <v>Travaux de rénovation des installations de plomberie des Campus de l’Université Paris Est Créteil Val de Marne</v>
      </c>
      <c r="I143" s="280" t="str">
        <f ca="1"/>
        <v>Procédure formalisée</v>
      </c>
      <c r="J143" s="280" t="str">
        <f ca="1"/>
        <v>Marché subséquent</v>
      </c>
      <c r="K143" s="280" t="str">
        <f ca="1"/>
        <v>Marché subséquent</v>
      </c>
      <c r="L143" s="281">
        <f ca="1"/>
        <v>44953</v>
      </c>
      <c r="M143" s="281">
        <f ca="1"/>
        <v>46413</v>
      </c>
      <c r="N143" s="279" t="str">
        <f ca="1"/>
        <v>4600004213</v>
      </c>
      <c r="O143" s="282" t="str">
        <f ca="1"/>
        <v>400000</v>
      </c>
      <c r="P143" s="278" t="str">
        <f ca="1"/>
        <v>Travaux</v>
      </c>
      <c r="Q143" s="279" t="str">
        <f ca="1"/>
        <v>17264</v>
      </c>
      <c r="R143" s="283" t="str">
        <f ca="1"/>
        <v>LA LOUISIANE</v>
      </c>
      <c r="S143" s="278" t="str">
        <f ca="1"/>
        <v>Misen en concurrence préabale nécessaire Titulaires du LOT Via le Kit MS</v>
      </c>
      <c r="T143" s="279" t="str">
        <f ca="1"/>
        <v>FR</v>
      </c>
      <c r="U143"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43" s="278" t="str">
        <f ca="1"/>
        <v>Tous les sites de l'UPEC sauf marché(s) réservé(s) ou limité(s) à certains services particuliers. Contacter le Pôle achats dans le doute.</v>
      </c>
      <c r="W143" s="279" t="str">
        <f ca="1"/>
        <v>BE.07</v>
      </c>
      <c r="X143" s="284" t="str">
        <f ca="1"/>
        <v>CVC, PLOMBERIE ET FLUIDES SPECIAUX</v>
      </c>
    </row>
    <row r="144" spans="1:24" ht="50.15" customHeight="1" x14ac:dyDescent="0.35">
      <c r="A144" s="197" t="str">
        <f ca="1"/>
        <v>Marché en cours</v>
      </c>
      <c r="B144" s="276" t="str">
        <f ca="1"/>
        <v>B</v>
      </c>
      <c r="C144" s="277" t="str">
        <f ca="1"/>
        <v>🏗️ Bâtiments &amp; Travaux</v>
      </c>
      <c r="D144" s="278" t="str">
        <f ca="1"/>
        <v>Direction du Patrimoine et du Développement Durable</v>
      </c>
      <c r="E144" s="279" t="str">
        <f ca="1"/>
        <v>2022PFTVXCVCP3</v>
      </c>
      <c r="F144" s="278" t="str">
        <f ca="1"/>
        <v>Travaux de rénovation des installations chauffage, ventilation, climatisation (CVC) des Campus de l’Université Paris Est Créteil Val de Marne</v>
      </c>
      <c r="G144" s="279" t="str">
        <f ca="1"/>
        <v>2022PFTVXCVCP3</v>
      </c>
      <c r="H144" s="278" t="str">
        <f ca="1"/>
        <v>Travaux de rénovation des installations chauffage, ventilation, climatisation (CVC) des Campus de l’Université Paris Est Créteil Val de Marne</v>
      </c>
      <c r="I144" s="280" t="str">
        <f ca="1"/>
        <v>Procédure formalisée</v>
      </c>
      <c r="J144" s="280" t="str">
        <f ca="1"/>
        <v>Marché subséquent</v>
      </c>
      <c r="K144" s="280" t="str">
        <f ca="1"/>
        <v>Marché subséquent</v>
      </c>
      <c r="L144" s="281">
        <f ca="1"/>
        <v>44953</v>
      </c>
      <c r="M144" s="281">
        <f ca="1"/>
        <v>46413</v>
      </c>
      <c r="N144" s="279" t="str">
        <f ca="1"/>
        <v>4600004214</v>
      </c>
      <c r="O144" s="282" t="str">
        <f ca="1"/>
        <v>300000</v>
      </c>
      <c r="P144" s="278" t="str">
        <f ca="1"/>
        <v>Travaux</v>
      </c>
      <c r="Q144" s="279" t="str">
        <f ca="1"/>
        <v>17264</v>
      </c>
      <c r="R144" s="283" t="str">
        <f ca="1"/>
        <v>LA LOUISIANE</v>
      </c>
      <c r="S144" s="278" t="str">
        <f ca="1"/>
        <v>Misen en concurrence préabale nécessaire Titulaires du LOT Via le Kit MS</v>
      </c>
      <c r="T144" s="279" t="str">
        <f ca="1"/>
        <v>FR</v>
      </c>
      <c r="U144" s="285" t="str">
        <f ca="1"/>
        <v>https://upecnumerique.sharepoint.com/sites/DAF-PRB/documents_contractuels/Forms/AllItems.aspx?RootFolder=/sites%2FDAF%2DPRB%2Fdocuments%5Fcontractuels%2F1%2EMarch%C3%A9s%20ouverts%20%C3%A0%20TOUS%2F7%2ETravaux%2DMaitrise%20d%27%C5%93uvre%2D%20Coordination%2F2022PFTVXCVCPL&amp;View=%7B6F884D63%2DDCF1%2D49B2%2DBCDC%2DBDF571290E5C%7D</v>
      </c>
      <c r="V144" s="278" t="str">
        <f ca="1"/>
        <v>Tous les sites de l'UPEC sauf marché(s) réservé(s) ou limité(s) à certains services particuliers. Contacter le Pôle achats dans le doute.</v>
      </c>
      <c r="W144" s="279" t="str">
        <f ca="1"/>
        <v>BE.07</v>
      </c>
      <c r="X144" s="284" t="str">
        <f ca="1"/>
        <v>CVC, PLOMBERIE ET FLUIDES SPECIAUX</v>
      </c>
    </row>
    <row r="145" spans="1:24" ht="50.15" customHeight="1" x14ac:dyDescent="0.35">
      <c r="A145" s="197" t="str">
        <f ca="1"/>
        <v>Marché terminé</v>
      </c>
      <c r="B145" s="276" t="str">
        <f ca="1"/>
        <v>B</v>
      </c>
      <c r="C145" s="277" t="str">
        <f ca="1"/>
        <v>🏗️ Bâtiments &amp; Travaux</v>
      </c>
      <c r="D145" s="278" t="str">
        <f ca="1"/>
        <v>Direction du Patrimoine et du Développement Durable</v>
      </c>
      <c r="E145" s="279" t="str">
        <f ca="1"/>
        <v>2021PFAUDIUPE1</v>
      </c>
      <c r="F145" s="278" t="str">
        <f ca="1"/>
        <v>Fourniture, livraison, installation et mise en service d’équipement audiovisuel</v>
      </c>
      <c r="G145" s="279" t="str">
        <f ca="1"/>
        <v>2021PFAUDIUPE1</v>
      </c>
      <c r="H145" s="278" t="str">
        <f ca="1"/>
        <v>Fourniture, livraison, installation et mise en service d’équipement audiovisuel</v>
      </c>
      <c r="I145" s="280" t="str">
        <f ca="1"/>
        <v>Procédure formalisée</v>
      </c>
      <c r="J145" s="280" t="str">
        <f ca="1"/>
        <v>Marché subséquent</v>
      </c>
      <c r="K145" s="280" t="str">
        <f ca="1"/>
        <v>Marché subséquent</v>
      </c>
      <c r="L145" s="281">
        <f ca="1"/>
        <v>44861</v>
      </c>
      <c r="M145" s="281">
        <f ca="1"/>
        <v>45956</v>
      </c>
      <c r="N145" s="279" t="str">
        <f ca="1"/>
        <v>4600004217</v>
      </c>
      <c r="O145" s="282" t="str">
        <f ca="1"/>
        <v>1800000</v>
      </c>
      <c r="P145" s="278" t="str">
        <f ca="1"/>
        <v>Fournitures courantes</v>
      </c>
      <c r="Q145" s="279" t="str">
        <f ca="1"/>
        <v>4312</v>
      </c>
      <c r="R145" s="283" t="str">
        <f ca="1"/>
        <v>VIDEO SYNERGIE</v>
      </c>
      <c r="S145" s="278" t="str">
        <f ca="1"/>
        <v>Armaury Chamfrault - Technicien SAV ; Audrey ELVIRA - Responsable adm des ventes ; Tél. : 01 69 59 26 26 ;Fax : 01 69 59 26 27; Mail :jbzanivan@videosynergie.com ; jerome@videosynergie.com</v>
      </c>
      <c r="T145" s="279" t="str">
        <f ca="1"/>
        <v>FR</v>
      </c>
      <c r="U145" s="285"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145" s="278" t="str">
        <f ca="1"/>
        <v>Tous les sites de l'UPEC sauf marché(s) réservé(s) ou limité(s) à certains services particuliers. Contacter le Pôle achats dans le doute.</v>
      </c>
      <c r="W145" s="279" t="str">
        <f ca="1"/>
        <v>BD.12</v>
      </c>
      <c r="X145" s="284" t="str">
        <f ca="1"/>
        <v>FOURNITURES POUR LE REVETEMENT DES MURS ET PLAFONDS</v>
      </c>
    </row>
    <row r="146" spans="1:24" ht="50.15" customHeight="1" x14ac:dyDescent="0.35">
      <c r="A146" s="197" t="str">
        <f ca="1"/>
        <v>Marché terminé</v>
      </c>
      <c r="B146" s="276" t="str">
        <f ca="1"/>
        <v>B</v>
      </c>
      <c r="C146" s="277" t="str">
        <f ca="1"/>
        <v>🏗️ Bâtiments &amp; Travaux</v>
      </c>
      <c r="D146" s="278" t="str">
        <f ca="1"/>
        <v>Direction du Patrimoine et du Développement Durable</v>
      </c>
      <c r="E146" s="279" t="str">
        <f ca="1"/>
        <v>2019PFMCECURAG</v>
      </c>
      <c r="F146" s="278" t="str">
        <f ca="1"/>
        <v>Maintenance et curage des canalisations</v>
      </c>
      <c r="G146" s="279" t="str">
        <f ca="1"/>
        <v>2019PFMCECURAG</v>
      </c>
      <c r="H146" s="278" t="str">
        <f ca="1"/>
        <v>Maintenance et curage des canalisations</v>
      </c>
      <c r="I146" s="280" t="str">
        <f ca="1"/>
        <v>Procédure formalisée</v>
      </c>
      <c r="J146" s="280" t="str">
        <f ca="1"/>
        <v>Contrat mixte</v>
      </c>
      <c r="K146" s="280" t="str">
        <f ca="1"/>
        <v>Contrat mixte</v>
      </c>
      <c r="L146" s="281">
        <f ca="1"/>
        <v>43891</v>
      </c>
      <c r="M146" s="281">
        <f ca="1"/>
        <v>45643</v>
      </c>
      <c r="N146" s="279" t="str">
        <f ca="1"/>
        <v>4600004220</v>
      </c>
      <c r="O146" s="282" t="str">
        <f ca="1"/>
        <v>50000</v>
      </c>
      <c r="P146" s="278" t="str">
        <f ca="1"/>
        <v>Services courants</v>
      </c>
      <c r="Q146" s="279" t="str">
        <f ca="1"/>
        <v>17104</v>
      </c>
      <c r="R146" s="283" t="str">
        <f ca="1"/>
        <v>CIG CURAGE INDUSTRIEL GONESSE</v>
      </c>
      <c r="S146" s="278" t="str">
        <f ca="1"/>
        <v>cig.marchespublics@veolia.com  -- 01 34 07 95 00</v>
      </c>
      <c r="T146" s="279" t="str">
        <f ca="1"/>
        <v>FR</v>
      </c>
      <c r="U146" s="285" t="str">
        <f ca="1"/>
        <v xml:space="preserve">https://upecnumerique.sharepoint.com/:f:/r/sites/DAF-PRB/documents_contractuels/2.March%C3%A9s%20acc%C3%A8s%20LIMITE/7.Travaux%20-%20maitrise%20d%27%C5%93uvre%20-coordination/2019PFMCECURAG?csf=1&amp;web=1&amp;e=7exDPa </v>
      </c>
      <c r="V146" s="278" t="str">
        <f ca="1"/>
        <v>Tous les sites de l'UPEC sauf marché(s) réservé(s) ou limité(s) à certains services particuliers. Contacter le Pôle achats dans le doute.</v>
      </c>
      <c r="W146" s="279" t="str">
        <f ca="1"/>
        <v>BC.11 ; BE.08</v>
      </c>
      <c r="X146" s="284" t="str">
        <f ca="1"/>
        <v>CTRL RELATIFS ENVIRONNEMENT(EAU EAUX USEES INCINERATEURS?)</v>
      </c>
    </row>
    <row r="147" spans="1:24" ht="50.15" customHeight="1" x14ac:dyDescent="0.35">
      <c r="A147" s="197" t="str">
        <f ca="1"/>
        <v>Marché en cours</v>
      </c>
      <c r="B147" s="276" t="str">
        <f ca="1"/>
        <v>B</v>
      </c>
      <c r="C147" s="277" t="str">
        <f ca="1"/>
        <v>🏗️ Bâtiments &amp; Travaux</v>
      </c>
      <c r="D147" s="278" t="str">
        <f ca="1"/>
        <v>Direction du Patrimoine et du Développement Durable</v>
      </c>
      <c r="E147" s="279" t="str">
        <f ca="1"/>
        <v>2022PFFOURQUI1</v>
      </c>
      <c r="F147" s="278" t="str">
        <f ca="1"/>
        <v>Fourniture de matériel de quincaillerie, d’équipement de bâtiment, de produits d’hygiène et de vêtements professionnels -Matériel de plomberie et sanitaire</v>
      </c>
      <c r="G147" s="279" t="str">
        <f ca="1"/>
        <v>2022PFFOURQUI1</v>
      </c>
      <c r="H147" s="278" t="str">
        <f ca="1"/>
        <v>Fourniture de matériel de quincaillerie, d’équipement de bâtiment, de produits d’hygiène et de vêtements professionnels -Matériel de plomberie et sanitaire</v>
      </c>
      <c r="I147" s="280" t="str">
        <f ca="1"/>
        <v>Procédure formalisée</v>
      </c>
      <c r="J147" s="280" t="str">
        <f ca="1"/>
        <v>Contrat à bon de commande</v>
      </c>
      <c r="K147" s="280" t="str">
        <f ca="1"/>
        <v>Contrat à bon de commande</v>
      </c>
      <c r="L147" s="281">
        <f ca="1"/>
        <v>44991</v>
      </c>
      <c r="M147" s="281">
        <f ca="1"/>
        <v>46451</v>
      </c>
      <c r="N147" s="279" t="str">
        <f ca="1"/>
        <v>4600004221</v>
      </c>
      <c r="O147" s="282" t="str">
        <f ca="1"/>
        <v>480000</v>
      </c>
      <c r="P147" s="278" t="str">
        <f ca="1"/>
        <v>Travaux</v>
      </c>
      <c r="Q147" s="279" t="str">
        <f ca="1"/>
        <v>3297</v>
      </c>
      <c r="R147" s="283" t="str">
        <f ca="1"/>
        <v>AU FORUM DU BATIMENT</v>
      </c>
      <c r="S147" s="278" t="str">
        <f ca="1"/>
        <v>Tél : 01 42 83 45 92 | info@sullybatiment.com</v>
      </c>
      <c r="T147" s="279" t="str">
        <f ca="1"/>
        <v>FR</v>
      </c>
      <c r="U147" s="285" t="str">
        <f ca="1"/>
        <v>https://upecnumerique.sharepoint.com/:f:/r/sites/DAF-PRB/documents_contractuels/1.March%C3%A9s%20ouverts%20%C3%A0%20TOUS/7.Travaux-Maitrise%20d%27%C5%93uvre-%20Coordination/2022PFFOURQUIN?csf=1&amp;web=1&amp;e=Buamhr</v>
      </c>
      <c r="V147" s="278" t="str">
        <f ca="1"/>
        <v>Tous les sites de l'UPEC sauf marché(s) réservé(s) ou limité(s) à certains services particuliers. Contacter le Pôle achats dans le doute.</v>
      </c>
      <c r="W147" s="279" t="str">
        <f ca="1"/>
        <v>BD.03 ; BD.25</v>
      </c>
      <c r="X147" s="284" t="str">
        <f ca="1"/>
        <v>FOURNITURES DE PLOMBERIE</v>
      </c>
    </row>
    <row r="148" spans="1:24" ht="50.15" customHeight="1" x14ac:dyDescent="0.35">
      <c r="A148" s="197" t="str">
        <f ca="1"/>
        <v>Marché en cours</v>
      </c>
      <c r="B148" s="276" t="str">
        <f ca="1"/>
        <v>B</v>
      </c>
      <c r="C148" s="277" t="str">
        <f ca="1"/>
        <v>🏗️ Bâtiments &amp; Travaux</v>
      </c>
      <c r="D148" s="278" t="str">
        <f ca="1"/>
        <v>Direction du Patrimoine et du Développement Durable</v>
      </c>
      <c r="E148" s="279" t="str">
        <f ca="1"/>
        <v>2022PFFOURQUI2</v>
      </c>
      <c r="F148" s="278" t="str">
        <f ca="1"/>
        <v>Fourniture de matériel de quincaillerie, d’équipement de bâtiment, de produits d’hygiène et de vêtements professionnels- Peinture et outillage associé</v>
      </c>
      <c r="G148" s="279" t="str">
        <f ca="1"/>
        <v>2022PFFOURQUI2</v>
      </c>
      <c r="H148" s="278" t="str">
        <f ca="1"/>
        <v>Fourniture de matériel de quincaillerie, d’équipement de bâtiment, de produits d’hygiène et de vêtements professionnels- Peinture et outillage associé</v>
      </c>
      <c r="I148" s="280" t="str">
        <f ca="1"/>
        <v>Procédure formalisée</v>
      </c>
      <c r="J148" s="280" t="str">
        <f ca="1"/>
        <v>Contrat à bon de commande</v>
      </c>
      <c r="K148" s="280" t="str">
        <f ca="1"/>
        <v>Contrat à bon de commande</v>
      </c>
      <c r="L148" s="281">
        <f ca="1"/>
        <v>44991</v>
      </c>
      <c r="M148" s="281">
        <f ca="1"/>
        <v>46451</v>
      </c>
      <c r="N148" s="279" t="str">
        <f ca="1"/>
        <v>4600004222</v>
      </c>
      <c r="O148" s="282" t="str">
        <f ca="1"/>
        <v>480000</v>
      </c>
      <c r="P148" s="278" t="str">
        <f ca="1"/>
        <v>Travaux</v>
      </c>
      <c r="Q148" s="279" t="str">
        <f ca="1"/>
        <v>17432</v>
      </c>
      <c r="R148" s="283" t="str">
        <f ca="1"/>
        <v>DECOSPHERE</v>
      </c>
      <c r="S148" s="278" t="str">
        <f ca="1"/>
        <v/>
      </c>
      <c r="T148" s="279" t="str">
        <f ca="1"/>
        <v>FR</v>
      </c>
      <c r="U148" s="285" t="str">
        <f ca="1"/>
        <v>https://upecnumerique.sharepoint.com/:f:/r/sites/DAF-PRB/documents_contractuels/1.March%C3%A9s%20ouverts%20%C3%A0%20TOUS/7.Travaux-Maitrise%20d%27%C5%93uvre-%20Coordination/2022PFFOURQUIN?csf=1&amp;web=1&amp;e=Buamhr</v>
      </c>
      <c r="V148" s="278" t="str">
        <f ca="1"/>
        <v>Tous les sites de l'UPEC sauf marché(s) réservé(s) ou limité(s) à certains services particuliers. Contacter le Pôle achats dans le doute.</v>
      </c>
      <c r="W148" s="279" t="str">
        <f ca="1"/>
        <v>BD.12</v>
      </c>
      <c r="X148" s="284" t="str">
        <f ca="1"/>
        <v>FOURNITURES POUR LE REVETEMENT DES MURS ET PLAFONDS</v>
      </c>
    </row>
    <row r="149" spans="1:24" ht="50.15" customHeight="1" x14ac:dyDescent="0.35">
      <c r="A149" s="197" t="str">
        <f ca="1"/>
        <v>Marché en cours</v>
      </c>
      <c r="B149" s="276" t="str">
        <f ca="1"/>
        <v>B</v>
      </c>
      <c r="C149" s="277" t="str">
        <f ca="1"/>
        <v>🏗️ Bâtiments &amp; Travaux</v>
      </c>
      <c r="D149" s="278" t="str">
        <f ca="1"/>
        <v>Direction du Patrimoine et du Développement Durable</v>
      </c>
      <c r="E149" s="279" t="str">
        <f ca="1"/>
        <v>2022PFFOURQUI3</v>
      </c>
      <c r="F149" s="278" t="str">
        <f ca="1"/>
        <v>Fourniture de matériel de quincaillerie, d’équipement de bâtiment, de produits d’hygiène et de vêtements professionnels - Matériel d’électricité</v>
      </c>
      <c r="G149" s="279" t="str">
        <f ca="1"/>
        <v>2022PFFOURQUI3</v>
      </c>
      <c r="H149" s="278" t="str">
        <f ca="1"/>
        <v>Fourniture de matériel de quincaillerie, d’équipement de bâtiment, de produits d’hygiène et de vêtements professionnels - Matériel d’électricité</v>
      </c>
      <c r="I149" s="280" t="str">
        <f ca="1"/>
        <v>Procédure formalisée</v>
      </c>
      <c r="J149" s="280" t="str">
        <f ca="1"/>
        <v>Contrat à bon de commande</v>
      </c>
      <c r="K149" s="280" t="str">
        <f ca="1"/>
        <v>Contrat à bon de commande</v>
      </c>
      <c r="L149" s="281">
        <f ca="1"/>
        <v>44991</v>
      </c>
      <c r="M149" s="281">
        <f ca="1"/>
        <v>46451</v>
      </c>
      <c r="N149" s="279" t="str">
        <f ca="1"/>
        <v>4600004223</v>
      </c>
      <c r="O149" s="282" t="str">
        <f ca="1"/>
        <v>480000</v>
      </c>
      <c r="P149" s="278" t="str">
        <f ca="1"/>
        <v>Fournitures courantes</v>
      </c>
      <c r="Q149" s="279" t="str">
        <f ca="1"/>
        <v>17441</v>
      </c>
      <c r="R149" s="283" t="str">
        <f ca="1"/>
        <v>REXEL FRANCE</v>
      </c>
      <c r="S149" s="278" t="str">
        <f ca="1"/>
        <v/>
      </c>
      <c r="T149" s="279" t="str">
        <f ca="1"/>
        <v>FR</v>
      </c>
      <c r="U149" s="285" t="str">
        <f ca="1"/>
        <v>https://upecnumerique.sharepoint.com/:f:/r/sites/DAF-PRB/documents_contractuels/1.March%C3%A9s%20ouverts%20%C3%A0%20TOUS/7.Travaux-Maitrise%20d%27%C5%93uvre-%20Coordination/2022PFFOURQUIN?csf=1&amp;web=1&amp;e=Buamhr</v>
      </c>
      <c r="V149" s="278" t="str">
        <f ca="1"/>
        <v>Tous les sites de l'UPEC sauf marché(s) réservé(s) ou limité(s) à certains services particuliers. Contacter le Pôle achats dans le doute.</v>
      </c>
      <c r="W149" s="279" t="str">
        <f ca="1"/>
        <v>BD.21 ; BD.02</v>
      </c>
      <c r="X149" s="284" t="str">
        <f ca="1"/>
        <v>PETITES FOURNITURES ELECTRIQ PR EQUIP.BATIMENTS INFRASTR.</v>
      </c>
    </row>
    <row r="150" spans="1:24" ht="50.15" customHeight="1" x14ac:dyDescent="0.35">
      <c r="A150" s="197" t="str">
        <f ca="1"/>
        <v>Marché en cours</v>
      </c>
      <c r="B150" s="276" t="str">
        <f ca="1"/>
        <v>B</v>
      </c>
      <c r="C150" s="277" t="str">
        <f ca="1"/>
        <v>🏗️ Bâtiments &amp; Travaux</v>
      </c>
      <c r="D150" s="278" t="str">
        <f ca="1"/>
        <v>Direction du Patrimoine et du Développement Durable</v>
      </c>
      <c r="E150" s="279" t="str">
        <f ca="1"/>
        <v>2022PFFOURQUI4</v>
      </c>
      <c r="F150" s="278" t="str">
        <f ca="1"/>
        <v>Fourniture de matériel de quincaillerie, d’équipement de bâtiment, de produits d’hygiène et de vêtements professionnels-Matériel de menuiserie</v>
      </c>
      <c r="G150" s="279" t="str">
        <f ca="1"/>
        <v>2022PFFOURQUI4</v>
      </c>
      <c r="H150" s="278" t="str">
        <f ca="1"/>
        <v>Fourniture de matériel de quincaillerie, d’équipement de bâtiment, de produits d’hygiène et de vêtements professionnels-Matériel de menuiserie</v>
      </c>
      <c r="I150" s="280" t="str">
        <f ca="1"/>
        <v>Procédure formalisée</v>
      </c>
      <c r="J150" s="280" t="str">
        <f ca="1"/>
        <v>Contrat à bon de commande</v>
      </c>
      <c r="K150" s="280" t="str">
        <f ca="1"/>
        <v>Contrat à bon de commande</v>
      </c>
      <c r="L150" s="281">
        <f ca="1"/>
        <v>44991</v>
      </c>
      <c r="M150" s="281">
        <f ca="1"/>
        <v>46451</v>
      </c>
      <c r="N150" s="279" t="str">
        <f ca="1"/>
        <v>4600004224</v>
      </c>
      <c r="O150" s="282" t="str">
        <f ca="1"/>
        <v>480000</v>
      </c>
      <c r="P150" s="278" t="str">
        <f ca="1"/>
        <v>Travaux</v>
      </c>
      <c r="Q150" s="279" t="str">
        <f ca="1"/>
        <v>17406</v>
      </c>
      <c r="R150" s="283" t="str">
        <f ca="1"/>
        <v>ETS GEORGES VILATTE</v>
      </c>
      <c r="S150" s="278" t="str">
        <f ca="1"/>
        <v/>
      </c>
      <c r="T150" s="279" t="str">
        <f ca="1"/>
        <v>FR</v>
      </c>
      <c r="U150" s="285" t="str">
        <f ca="1"/>
        <v>https://upecnumerique.sharepoint.com/:f:/r/sites/DAF-PRB/documents_contractuels/1.March%C3%A9s%20ouverts%20%C3%A0%20TOUS/7.Travaux-Maitrise%20d%27%C5%93uvre-%20Coordination/2022PFFOURQUIN?csf=1&amp;web=1&amp;e=Buamhr</v>
      </c>
      <c r="V150" s="278" t="str">
        <f ca="1"/>
        <v>Tous les sites de l'UPEC sauf marché(s) réservé(s) ou limité(s) à certains services particuliers. Contacter le Pôle achats dans le doute.</v>
      </c>
      <c r="W150" s="279" t="str">
        <f ca="1"/>
        <v>BD.01 ; BD.11</v>
      </c>
      <c r="X150" s="284" t="str">
        <f ca="1"/>
        <v>MATERX CONSOM. PR CONSTRUCT.ENTRETIEN BATIMENTS INFRASTR.</v>
      </c>
    </row>
    <row r="151" spans="1:24" ht="50.15" customHeight="1" x14ac:dyDescent="0.35">
      <c r="A151" s="197" t="str">
        <f ca="1"/>
        <v>Marché en cours</v>
      </c>
      <c r="B151" s="276" t="str">
        <f ca="1"/>
        <v>B</v>
      </c>
      <c r="C151" s="277" t="str">
        <f ca="1"/>
        <v>🏗️ Bâtiments &amp; Travaux</v>
      </c>
      <c r="D151" s="278" t="str">
        <f ca="1"/>
        <v>Direction du Patrimoine et du Développement Durable</v>
      </c>
      <c r="E151" s="279" t="str">
        <f ca="1"/>
        <v>2022PFFOURQUI7</v>
      </c>
      <c r="F151" s="278" t="str">
        <f ca="1"/>
        <v>Fourniture de matériel de quincaillerie, d’équipement de bâtiment, de produits d’hygiène et de vêtements professionnels- Quincaillerie</v>
      </c>
      <c r="G151" s="279" t="str">
        <f ca="1"/>
        <v>2022PFFOURQUI7</v>
      </c>
      <c r="H151" s="278" t="str">
        <f ca="1"/>
        <v>Fourniture de matériel de quincaillerie, d’équipement de bâtiment, de produits d’hygiène et de vêtements professionnels- Quincaillerie</v>
      </c>
      <c r="I151" s="280" t="str">
        <f ca="1"/>
        <v>Procédure formalisée</v>
      </c>
      <c r="J151" s="280" t="str">
        <f ca="1"/>
        <v>Contrat à bon de commande</v>
      </c>
      <c r="K151" s="280" t="str">
        <f ca="1"/>
        <v>Contrat à bon de commande</v>
      </c>
      <c r="L151" s="281">
        <f ca="1"/>
        <v>44991</v>
      </c>
      <c r="M151" s="281">
        <f ca="1"/>
        <v>46451</v>
      </c>
      <c r="N151" s="279" t="str">
        <f ca="1"/>
        <v>4600004225</v>
      </c>
      <c r="O151" s="282" t="str">
        <f ca="1"/>
        <v>480000</v>
      </c>
      <c r="P151" s="278" t="str">
        <f ca="1"/>
        <v>Fournitures courantes</v>
      </c>
      <c r="Q151" s="279" t="str">
        <f ca="1"/>
        <v>11638</v>
      </c>
      <c r="R151" s="283" t="str">
        <f ca="1"/>
        <v>FOUSSIER</v>
      </c>
      <c r="S151" s="278" t="str">
        <f ca="1"/>
        <v>Commercial de terrain :
M. Patrice LEUDIERE
Tel : 06 85 20 04 02
pleudiere@yahoo.fr</v>
      </c>
      <c r="T151" s="279" t="str">
        <f ca="1"/>
        <v>FR</v>
      </c>
      <c r="U151" s="285" t="str">
        <f ca="1"/>
        <v>https://upecnumerique.sharepoint.com/:f:/r/sites/DAF-PRB/documents_contractuels/1.March%C3%A9s%20ouverts%20%C3%A0%20TOUS/7.Travaux-Maitrise%20d%27%C5%93uvre-%20Coordination/2022PFFOURQUIN?csf=1&amp;web=1&amp;e=Buamhr</v>
      </c>
      <c r="V151" s="278" t="str">
        <f ca="1"/>
        <v>Tous les sites de l'UPEC sauf marché(s) réservé(s) ou limité(s) à certains services particuliers. Contacter le Pôle achats dans le doute.</v>
      </c>
      <c r="W151" s="279" t="str">
        <f ca="1"/>
        <v>BD.15 ; BD.13</v>
      </c>
      <c r="X151" s="284" t="str">
        <f ca="1"/>
        <v>QUINCALLERIE PR L'AMENAGEMENT ET L'ENTRETIEN DES BATIMENTS</v>
      </c>
    </row>
    <row r="152" spans="1:24" ht="50.15" customHeight="1" x14ac:dyDescent="0.35">
      <c r="A152" s="197" t="str">
        <f ca="1"/>
        <v>Marché terminé</v>
      </c>
      <c r="B152" s="276" t="str">
        <f ca="1"/>
        <v>B</v>
      </c>
      <c r="C152" s="277" t="str">
        <f ca="1"/>
        <v>🏗️ Bâtiments &amp; Travaux</v>
      </c>
      <c r="D152" s="278" t="str">
        <f ca="1"/>
        <v>Direction du Patrimoine et du Développement Durable</v>
      </c>
      <c r="E152" s="279" t="str">
        <f ca="1"/>
        <v>2020MSELECTDAE</v>
      </c>
      <c r="F152" s="278" t="str">
        <f ca="1"/>
        <v>Electricité approvisionnement gros électricité C1 ou C2</v>
      </c>
      <c r="G152" s="279" t="str">
        <f ca="1"/>
        <v>2020MSELECTDAE</v>
      </c>
      <c r="H152" s="278" t="str">
        <f ca="1"/>
        <v>Electricité approvisionnement gros électricité C1 ou C2</v>
      </c>
      <c r="I152" s="280" t="str">
        <f ca="1"/>
        <v>Marché subséquent</v>
      </c>
      <c r="J152" s="280" t="str">
        <f ca="1"/>
        <v>Marché subséquent</v>
      </c>
      <c r="K152" s="280" t="str">
        <f ca="1"/>
        <v>Marché subséquent</v>
      </c>
      <c r="L152" s="281">
        <f ca="1"/>
        <v>43831</v>
      </c>
      <c r="M152" s="281">
        <f ca="1"/>
        <v>45291</v>
      </c>
      <c r="N152" s="279" t="str">
        <f ca="1"/>
        <v>4600004226</v>
      </c>
      <c r="O152" s="282" t="str">
        <f ca="1"/>
        <v>30000</v>
      </c>
      <c r="P152" s="278" t="str">
        <f ca="1"/>
        <v>Travaux</v>
      </c>
      <c r="Q152" s="279" t="str">
        <f ca="1"/>
        <v>17408</v>
      </c>
      <c r="R152" s="283" t="str">
        <f ca="1"/>
        <v>EKWATEUR PRO</v>
      </c>
      <c r="S152" s="278" t="str">
        <f ca="1"/>
        <v/>
      </c>
      <c r="T152" s="279" t="str">
        <f ca="1"/>
        <v>FR</v>
      </c>
      <c r="U152" s="285" t="str">
        <f ca="1"/>
        <v>https://upecnumerique.sharepoint.com/sites/DAF-PRB/documents_contractuels/Forms/AllItems.aspx?RootFolder=/sites%2FDAF%2DPRB%2Fdocuments%5Fcontractuels%2F2%2EMarch%C3%A9s%20acc%C3%A8s%20LIMITE%2F1%2EAchats%20mutualis%C3%A9s%2FElectricit%C3%A9%202020%2D2023&amp;View=%7B6F884D63%2DDCF1%2D49B2%2DBCDC%2DBDF571290E5C%7D</v>
      </c>
      <c r="V152" s="278" t="str">
        <f ca="1"/>
        <v>Tous les sites de l'UPEC sauf marché(s) réservé(s) ou limité(s) à certains services particuliers. Contacter le Pôle achats dans le doute.</v>
      </c>
      <c r="W152" s="279" t="str">
        <f ca="1"/>
        <v>BA.01</v>
      </c>
      <c r="X152" s="284" t="str">
        <f ca="1"/>
        <v>ELECTRICITE DISTRIBUEE</v>
      </c>
    </row>
    <row r="153" spans="1:24" ht="50.15" customHeight="1" x14ac:dyDescent="0.35">
      <c r="A153" s="197" t="str">
        <f ca="1"/>
        <v>Marché terminé</v>
      </c>
      <c r="B153" s="276" t="str">
        <f ca="1"/>
        <v>B</v>
      </c>
      <c r="C153" s="277" t="str">
        <f ca="1"/>
        <v>🏗️ Bâtiments &amp; Travaux</v>
      </c>
      <c r="D153" s="278" t="str">
        <f ca="1"/>
        <v>Direction du Patrimoine et du Développement Durable</v>
      </c>
      <c r="E153" s="279" t="str">
        <f ca="1"/>
        <v>2019PFMCECURAG</v>
      </c>
      <c r="F153" s="278" t="str">
        <f ca="1"/>
        <v>Maintenance et curage des canalisations</v>
      </c>
      <c r="G153" s="279" t="str">
        <f ca="1"/>
        <v>2019PFMCECURAG</v>
      </c>
      <c r="H153" s="278" t="str">
        <f ca="1"/>
        <v>Maintenance et curage des canalisations</v>
      </c>
      <c r="I153" s="280" t="str">
        <f ca="1"/>
        <v>Procédure formalisée</v>
      </c>
      <c r="J153" s="280" t="str">
        <f ca="1"/>
        <v>Contrat mixte</v>
      </c>
      <c r="K153" s="280" t="str">
        <f ca="1"/>
        <v>Contrat mixte</v>
      </c>
      <c r="L153" s="281">
        <f ca="1"/>
        <v>43891</v>
      </c>
      <c r="M153" s="281">
        <f ca="1"/>
        <v>45643</v>
      </c>
      <c r="N153" s="279" t="str">
        <f ca="1"/>
        <v>4600004228</v>
      </c>
      <c r="O153" s="282" t="str">
        <f ca="1"/>
        <v>137000</v>
      </c>
      <c r="P153" s="278" t="str">
        <f ca="1"/>
        <v>Services courants</v>
      </c>
      <c r="Q153" s="279" t="str">
        <f ca="1"/>
        <v>17104</v>
      </c>
      <c r="R153" s="283" t="str">
        <f ca="1"/>
        <v>CIG CURAGE INDUSTRIEL GONESSE</v>
      </c>
      <c r="S153" s="278" t="str">
        <f ca="1"/>
        <v>cig.marchespublics@veolia.com  -- 01 34 07 95 00</v>
      </c>
      <c r="T153" s="279" t="str">
        <f ca="1"/>
        <v>FR</v>
      </c>
      <c r="U153" s="285" t="str">
        <f ca="1"/>
        <v xml:space="preserve">https://upecnumerique.sharepoint.com/:f:/r/sites/DAF-PRB/documents_contractuels/2.March%C3%A9s%20acc%C3%A8s%20LIMITE/7.Travaux%20-%20maitrise%20d%27%C5%93uvre%20-coordination/2019PFMCECURAG?csf=1&amp;web=1&amp;e=7exDPa </v>
      </c>
      <c r="V153" s="278" t="str">
        <f ca="1"/>
        <v>Tous les sites de l'UPEC sauf marché(s) réservé(s) ou limité(s) à certains services particuliers. Contacter le Pôle achats dans le doute.</v>
      </c>
      <c r="W153" s="279" t="str">
        <f ca="1"/>
        <v>BC.11 ; BF.03 ; BE.08</v>
      </c>
      <c r="X153" s="284" t="str">
        <f ca="1"/>
        <v>CTRL RELATIFS ENVIRONNEMENT(EAU EAUX USEES INCINERATEURS?)</v>
      </c>
    </row>
    <row r="154" spans="1:24" ht="50.15" customHeight="1" x14ac:dyDescent="0.35">
      <c r="A154" s="197" t="str">
        <f ca="1"/>
        <v>Marché terminé</v>
      </c>
      <c r="B154" s="276" t="str">
        <f ca="1"/>
        <v>B</v>
      </c>
      <c r="C154" s="277" t="str">
        <f ca="1"/>
        <v>🏗️ Bâtiments &amp; Travaux</v>
      </c>
      <c r="D154" s="278" t="str">
        <f ca="1"/>
        <v>Direction du Patrimoine et du Développement Durable</v>
      </c>
      <c r="E154" s="279" t="str">
        <f ca="1"/>
        <v>2019PFMCECURAG</v>
      </c>
      <c r="F154" s="278" t="str">
        <f ca="1"/>
        <v>Maintenance et curage des canalisations</v>
      </c>
      <c r="G154" s="279" t="str">
        <f ca="1"/>
        <v>2019PFMCECURAG</v>
      </c>
      <c r="H154" s="278" t="str">
        <f ca="1"/>
        <v>Maintenance et curage des canalisations</v>
      </c>
      <c r="I154" s="280" t="str">
        <f ca="1"/>
        <v>Procédure formalisée</v>
      </c>
      <c r="J154" s="280" t="str">
        <f ca="1"/>
        <v>Contrat mixte</v>
      </c>
      <c r="K154" s="280" t="str">
        <f ca="1"/>
        <v>Contrat mixte</v>
      </c>
      <c r="L154" s="281">
        <f ca="1"/>
        <v>43891</v>
      </c>
      <c r="M154" s="281">
        <f ca="1"/>
        <v>45643</v>
      </c>
      <c r="N154" s="279" t="str">
        <f ca="1"/>
        <v>4600004231</v>
      </c>
      <c r="O154" s="282" t="str">
        <f ca="1"/>
        <v>60000</v>
      </c>
      <c r="P154" s="278" t="str">
        <f ca="1"/>
        <v>Services courants</v>
      </c>
      <c r="Q154" s="279" t="str">
        <f ca="1"/>
        <v>17104</v>
      </c>
      <c r="R154" s="283" t="str">
        <f ca="1"/>
        <v>CIG CURAGE INDUSTRIEL GONESSE</v>
      </c>
      <c r="S154" s="278" t="str">
        <f ca="1"/>
        <v>cig.marchespublics@veolia.com  -- 01 34 07 95 00</v>
      </c>
      <c r="T154" s="279" t="str">
        <f ca="1"/>
        <v>FR</v>
      </c>
      <c r="U154" s="285" t="str">
        <f ca="1"/>
        <v xml:space="preserve">https://upecnumerique.sharepoint.com/:f:/r/sites/DAF-PRB/documents_contractuels/2.March%C3%A9s%20acc%C3%A8s%20LIMITE/7.Travaux%20-%20maitrise%20d%27%C5%93uvre%20-coordination/2019PFMCECURAG?csf=1&amp;web=1&amp;e=7exDPa </v>
      </c>
      <c r="V154" s="278" t="str">
        <f ca="1"/>
        <v>Tous les sites de l'UPEC sauf marché(s) réservé(s) ou limité(s) à certains services particuliers. Contacter le Pôle achats dans le doute.</v>
      </c>
      <c r="W154" s="279" t="str">
        <f ca="1"/>
        <v>BC.11 ; BE.08 ; BF.03</v>
      </c>
      <c r="X154" s="284" t="str">
        <f ca="1"/>
        <v>CTRL RELATIFS ENVIRONNEMENT(EAU EAUX USEES INCINERATEURS?)</v>
      </c>
    </row>
    <row r="155" spans="1:24" ht="50.15" customHeight="1" x14ac:dyDescent="0.35">
      <c r="A155" s="197" t="str">
        <f ca="1"/>
        <v>Marché terminé</v>
      </c>
      <c r="B155" s="276" t="str">
        <f ca="1"/>
        <v>B</v>
      </c>
      <c r="C155" s="277" t="str">
        <f ca="1"/>
        <v>🏗️ Bâtiments &amp; Travaux</v>
      </c>
      <c r="D155" s="278" t="str">
        <f ca="1"/>
        <v>Direction du Patrimoine et du Développement Durable</v>
      </c>
      <c r="E155" s="279" t="str">
        <f ca="1"/>
        <v>2019PFMCECURAG</v>
      </c>
      <c r="F155" s="278" t="str">
        <f ca="1"/>
        <v>Maintenance et curage des canalisations</v>
      </c>
      <c r="G155" s="279" t="str">
        <f ca="1"/>
        <v>2019PFMCECURAG</v>
      </c>
      <c r="H155" s="278" t="str">
        <f ca="1"/>
        <v>Maintenance et curage des canalisations</v>
      </c>
      <c r="I155" s="280" t="str">
        <f ca="1"/>
        <v>Procédure formalisée</v>
      </c>
      <c r="J155" s="280" t="str">
        <f ca="1"/>
        <v>Contrat mixte</v>
      </c>
      <c r="K155" s="280" t="str">
        <f ca="1"/>
        <v>Contrat mixte</v>
      </c>
      <c r="L155" s="281">
        <f ca="1"/>
        <v>43891</v>
      </c>
      <c r="M155" s="281">
        <f ca="1"/>
        <v>45643</v>
      </c>
      <c r="N155" s="279" t="str">
        <f ca="1"/>
        <v>4600004232</v>
      </c>
      <c r="O155" s="282" t="str">
        <f ca="1"/>
        <v>10000</v>
      </c>
      <c r="P155" s="278" t="str">
        <f ca="1"/>
        <v>Services courants</v>
      </c>
      <c r="Q155" s="279" t="str">
        <f ca="1"/>
        <v>17104</v>
      </c>
      <c r="R155" s="283" t="str">
        <f ca="1"/>
        <v>CIG CURAGE INDUSTRIEL GONESSE</v>
      </c>
      <c r="S155" s="278" t="str">
        <f ca="1"/>
        <v>cig.marchespublics@veolia.com  -- 01 34 07 95 00</v>
      </c>
      <c r="T155" s="279" t="str">
        <f ca="1"/>
        <v>FR</v>
      </c>
      <c r="U155" s="285" t="str">
        <f ca="1"/>
        <v xml:space="preserve">https://upecnumerique.sharepoint.com/:f:/r/sites/DAF-PRB/documents_contractuels/2.March%C3%A9s%20acc%C3%A8s%20LIMITE/7.Travaux%20-%20maitrise%20d%27%C5%93uvre%20-coordination/2019PFMCECURAG?csf=1&amp;web=1&amp;e=7exDPa </v>
      </c>
      <c r="V155" s="278" t="str">
        <f ca="1"/>
        <v>Tous les sites de l'UPEC sauf marché(s) réservé(s) ou limité(s) à certains services particuliers. Contacter le Pôle achats dans le doute.</v>
      </c>
      <c r="W155" s="279" t="str">
        <f ca="1"/>
        <v>BE.08</v>
      </c>
      <c r="X155" s="284" t="str">
        <f ca="1"/>
        <v>VOIRIE RESEAUX DISTRIBUTION (VRD)</v>
      </c>
    </row>
    <row r="156" spans="1:24" ht="50.15" customHeight="1" x14ac:dyDescent="0.35">
      <c r="A156" s="197" t="str">
        <f ca="1"/>
        <v>Marché en cours</v>
      </c>
      <c r="B156" s="276" t="str">
        <f ca="1"/>
        <v>B</v>
      </c>
      <c r="C156" s="277" t="str">
        <f ca="1"/>
        <v>🏗️ Bâtiments &amp; Travaux</v>
      </c>
      <c r="D156" s="278" t="str">
        <f ca="1"/>
        <v>Direction du Patrimoine et du Développement Durable</v>
      </c>
      <c r="E156" s="279" t="str">
        <f ca="1"/>
        <v>2023PFSDECHET2</v>
      </c>
      <c r="F156" s="278" t="str">
        <f ca="1"/>
        <v>LOT 2 -COLLECTE,TRI,TRANSPORT,TRAITEMENT DECHETS BIOLOGIQUES</v>
      </c>
      <c r="G156" s="279" t="str">
        <f ca="1"/>
        <v>2023PFSDECHET2</v>
      </c>
      <c r="H156" s="278" t="str">
        <f ca="1"/>
        <v>LOT 2 -COLLECTE,TRI,TRANSPORT,TRAITEMENT DECHETS BIOLOGIQUES</v>
      </c>
      <c r="I156" s="280" t="str">
        <f ca="1"/>
        <v>Procédure formalisée</v>
      </c>
      <c r="J156" s="280" t="str">
        <f ca="1"/>
        <v>Contrat mixte</v>
      </c>
      <c r="K156" s="280" t="str">
        <f ca="1"/>
        <v>Contrat à bon de commande</v>
      </c>
      <c r="L156" s="281">
        <f ca="1"/>
        <v>46460</v>
      </c>
      <c r="M156" s="281">
        <f ca="1"/>
        <v>46490</v>
      </c>
      <c r="N156" s="279" t="str">
        <f ca="1"/>
        <v>4600004236</v>
      </c>
      <c r="O156" s="282" t="str">
        <f ca="1"/>
        <v>40000</v>
      </c>
      <c r="P156" s="278" t="str">
        <f ca="1"/>
        <v>Travaux</v>
      </c>
      <c r="Q156" s="279" t="str">
        <f ca="1"/>
        <v>12576</v>
      </c>
      <c r="R156" s="283" t="str">
        <f ca="1"/>
        <v>PROSERVE DASRI</v>
      </c>
      <c r="S156" s="278" t="str">
        <f ca="1"/>
        <v>Tél : 0806 806 016 | clients@proserve-dasri.com</v>
      </c>
      <c r="T156" s="279" t="str">
        <f ca="1"/>
        <v>FR</v>
      </c>
      <c r="U156" s="285" t="str">
        <f ca="1"/>
        <v>https://upecnumerique.sharepoint.com/sites/DAF-PRB/documents_contractuels/Forms/AllItems.aspx?RootFolder=/sites%2FDAF%2DPRB%2Fdocuments%5Fcontractuels%2F2%2EMarch%C3%A9s%20acc%C3%A8s%20LIMITE%2F6%2EServices%20%2DMaintenance%2F2023PFSDECHETS&amp;View=%7B6F884D63%2DDCF1%2D49B2%2DBCDC%2DBDF571290E5C%7D</v>
      </c>
      <c r="V156" s="278" t="str">
        <f ca="1"/>
        <v>Tous les sites de l'UPEC sauf marché(s) réservé(s) ou limité(s) à certains services particuliers. Contacter le Pôle achats dans le doute.</v>
      </c>
      <c r="W156" s="279" t="str">
        <f ca="1"/>
        <v>BB.32</v>
      </c>
      <c r="X156" s="284" t="str">
        <f ca="1"/>
        <v>SERV.TRAIT DECHETS BIO.ET ACTI.DE SOINS RISQ INFECTIEUX(DAS)</v>
      </c>
    </row>
    <row r="157" spans="1:24" ht="50.15" customHeight="1" x14ac:dyDescent="0.35">
      <c r="A157" s="197" t="str">
        <f ca="1"/>
        <v>Marché en cours</v>
      </c>
      <c r="B157" s="276" t="str">
        <f ca="1"/>
        <v>B</v>
      </c>
      <c r="C157" s="277" t="str">
        <f ca="1"/>
        <v>🏗️ Bâtiments &amp; Travaux</v>
      </c>
      <c r="D157" s="278" t="str">
        <f ca="1"/>
        <v>Direction du Patrimoine et du Développement Durable</v>
      </c>
      <c r="E157" s="279" t="str">
        <f ca="1"/>
        <v>2023PFSDECHET1</v>
      </c>
      <c r="F157" s="278" t="str">
        <f ca="1"/>
        <v>LOT 1 -COLLECTE, TRI, TRANSPORT TRAITEMENT DECHETS CHIMIQUES</v>
      </c>
      <c r="G157" s="279" t="str">
        <f ca="1"/>
        <v>2023PFSDECHET1</v>
      </c>
      <c r="H157" s="278" t="str">
        <f ca="1"/>
        <v>LOT 1 -COLLECTE, TRI, TRANSPORT TRAITEMENT DECHETS CHIMIQUES</v>
      </c>
      <c r="I157" s="280" t="str">
        <f ca="1"/>
        <v>Procédure formalisée</v>
      </c>
      <c r="J157" s="280" t="str">
        <f ca="1"/>
        <v>Contrat mixte</v>
      </c>
      <c r="K157" s="280" t="str">
        <f ca="1"/>
        <v>Contrat à bon de commande</v>
      </c>
      <c r="L157" s="281">
        <f ca="1"/>
        <v>46460</v>
      </c>
      <c r="M157" s="281">
        <f ca="1"/>
        <v>46490</v>
      </c>
      <c r="N157" s="279" t="str">
        <f ca="1"/>
        <v>4600004237</v>
      </c>
      <c r="O157" s="282" t="str">
        <f ca="1"/>
        <v>150000</v>
      </c>
      <c r="P157" s="278" t="str">
        <f ca="1"/>
        <v>Travaux</v>
      </c>
      <c r="Q157" s="279" t="str">
        <f ca="1"/>
        <v>8963</v>
      </c>
      <c r="R157" s="283" t="str">
        <f ca="1"/>
        <v>SUEZ RR IWS SOLUTION GENNEVILLIERS</v>
      </c>
      <c r="S157" s="278" t="str">
        <f ca="1"/>
        <v>Tél : 04 72 47 95 0 | 01 53 48 32 00</v>
      </c>
      <c r="T157" s="279" t="str">
        <f ca="1"/>
        <v>FR</v>
      </c>
      <c r="U157" s="285" t="str">
        <f ca="1"/>
        <v>https://upecnumerique.sharepoint.com/sites/DAF-PRB/documents_contractuels/Forms/AllItems.aspx?RootFolder=/sites%2FDAF%2DPRB%2Fdocuments%5Fcontractuels%2F2%2EMarch%C3%A9s%20acc%C3%A8s%20LIMITE%2F6%2EServices%20%2DMaintenance%2F2023PFSDECHETS&amp;View=%7B6F884D63%2DDCF1%2D49B2%2DBCDC%2DBDF571290E5C%7D</v>
      </c>
      <c r="V157" s="278" t="str">
        <f ca="1"/>
        <v>Tous les sites de l'UPEC sauf marché(s) réservé(s) ou limité(s) à certains services particuliers. Contacter le Pôle achats dans le doute.</v>
      </c>
      <c r="W157" s="279" t="str">
        <f ca="1"/>
        <v>BB.31</v>
      </c>
      <c r="X157" s="284" t="str">
        <f ca="1"/>
        <v>SERVICES DE TRAITEMENT DES DECHETS CHIMIQUES ET ASSIMILES</v>
      </c>
    </row>
    <row r="158" spans="1:24" ht="50.15" customHeight="1" x14ac:dyDescent="0.35">
      <c r="A158" s="197" t="str">
        <f ca="1"/>
        <v>Marché en cours</v>
      </c>
      <c r="B158" s="276" t="str">
        <f ca="1"/>
        <v>B</v>
      </c>
      <c r="C158" s="277" t="str">
        <f ca="1"/>
        <v>🏗️ Bâtiments &amp; Travaux</v>
      </c>
      <c r="D158" s="278" t="str">
        <f ca="1"/>
        <v>Direction du Patrimoine et du Développement Durable</v>
      </c>
      <c r="E158" s="279" t="str">
        <f ca="1"/>
        <v>2023PFMCEASCEN</v>
      </c>
      <c r="F158" s="278" t="str">
        <f ca="1"/>
        <v>Maintenance préventive et corrective des matériels et équipements d'ascenseurs et de monte-charges des sites de l'université Paris-Est Créteil Val de Marne.</v>
      </c>
      <c r="G158" s="279" t="str">
        <f ca="1"/>
        <v>2023PFMCEASCEN</v>
      </c>
      <c r="H158" s="278" t="str">
        <f ca="1"/>
        <v>Maintenance préventive et corrective des matériels et équipements d'ascenseurs et de monte-charges des sites de l'université Paris-Est Créteil Val de Marne.</v>
      </c>
      <c r="I158" s="280" t="str">
        <f ca="1"/>
        <v>Appel d'offres ouvert</v>
      </c>
      <c r="J158" s="280" t="str">
        <f ca="1"/>
        <v>Accord-cadre</v>
      </c>
      <c r="K158" s="280" t="str">
        <f ca="1"/>
        <v>à bons de commande sans minimum et avec maximum</v>
      </c>
      <c r="L158" s="281">
        <f ca="1"/>
        <v>45048</v>
      </c>
      <c r="M158" s="281">
        <f ca="1"/>
        <v>46508</v>
      </c>
      <c r="N158" s="279" t="str">
        <f ca="1"/>
        <v>4600004243</v>
      </c>
      <c r="O158" s="282" t="str">
        <f ca="1"/>
        <v>400000</v>
      </c>
      <c r="P158" s="278" t="str">
        <f ca="1"/>
        <v>Services courants</v>
      </c>
      <c r="Q158" s="279" t="str">
        <f ca="1"/>
        <v>1842</v>
      </c>
      <c r="R158" s="283" t="str">
        <f ca="1"/>
        <v>KONE ASCENSEURS</v>
      </c>
      <c r="S158" s="278" t="str">
        <f ca="1"/>
        <v>Mail : j.sinnah@force12.fr</v>
      </c>
      <c r="T158" s="279" t="str">
        <f ca="1"/>
        <v>FR</v>
      </c>
      <c r="U158" s="285" t="str">
        <f ca="1"/>
        <v>https://upecnumerique.sharepoint.com/:f:/r/sites/DAF-PRB/documents_contractuels/2.March%C3%A9s%20acc%C3%A8s%20LIMITE/6.Services%20-Maintenance/2023PFMCEASCEN?csf=1&amp;web=1</v>
      </c>
      <c r="V158" s="278" t="str">
        <f ca="1"/>
        <v>(77) Seine-et-Marne, (93) Seine-Saint-Denis, (94) Val-de-Marne</v>
      </c>
      <c r="W158" s="279" t="str">
        <f ca="1"/>
        <v>BE.11 ; BF.03</v>
      </c>
      <c r="X158" s="284" t="str">
        <f ca="1"/>
        <v>REPARATION ET MAINTENANCE DES EQUIPEMENTS  DE LEVAGE</v>
      </c>
    </row>
    <row r="159" spans="1:24" ht="50.15" customHeight="1" x14ac:dyDescent="0.35">
      <c r="A159" s="197" t="str">
        <f ca="1"/>
        <v>Marché terminé</v>
      </c>
      <c r="B159" s="276" t="str">
        <f ca="1"/>
        <v>B</v>
      </c>
      <c r="C159" s="277" t="str">
        <f ca="1"/>
        <v>🏗️ Bâtiments &amp; Travaux</v>
      </c>
      <c r="D159" s="278" t="str">
        <f ca="1"/>
        <v>Direction du Patrimoine et du Développement Durable</v>
      </c>
      <c r="E159" s="279" t="str">
        <f ca="1"/>
        <v>2019PFMCECURAG</v>
      </c>
      <c r="F159" s="278" t="str">
        <f ca="1"/>
        <v>Maintenance et curage des canalisations</v>
      </c>
      <c r="G159" s="279" t="str">
        <f ca="1"/>
        <v>2019PFMCECURAG</v>
      </c>
      <c r="H159" s="278" t="str">
        <f ca="1"/>
        <v>Maintenance et curage des canalisations</v>
      </c>
      <c r="I159" s="280" t="str">
        <f ca="1"/>
        <v>Procédure formalisée</v>
      </c>
      <c r="J159" s="280" t="str">
        <f ca="1"/>
        <v>Contrat mixte</v>
      </c>
      <c r="K159" s="280" t="str">
        <f ca="1"/>
        <v>Contrat mixte</v>
      </c>
      <c r="L159" s="281">
        <f ca="1"/>
        <v>43891</v>
      </c>
      <c r="M159" s="281">
        <f ca="1"/>
        <v>45643</v>
      </c>
      <c r="N159" s="279" t="str">
        <f ca="1"/>
        <v>4600004244</v>
      </c>
      <c r="O159" s="282" t="str">
        <f ca="1"/>
        <v>15000</v>
      </c>
      <c r="P159" s="278" t="str">
        <f ca="1"/>
        <v>Services courants</v>
      </c>
      <c r="Q159" s="279" t="str">
        <f ca="1"/>
        <v>17104</v>
      </c>
      <c r="R159" s="283" t="str">
        <f ca="1"/>
        <v>CIG CURAGE INDUSTRIEL GONESSE</v>
      </c>
      <c r="S159" s="278" t="str">
        <f ca="1"/>
        <v>cig.marchespublics@veolia.com  -- 01 34 07 95 00</v>
      </c>
      <c r="T159" s="279" t="str">
        <f ca="1"/>
        <v>FR</v>
      </c>
      <c r="U159" s="285" t="str">
        <f ca="1"/>
        <v xml:space="preserve">https://upecnumerique.sharepoint.com/:f:/r/sites/DAF-PRB/documents_contractuels/2.March%C3%A9s%20acc%C3%A8s%20LIMITE/7.Travaux%20-%20maitrise%20d%27%C5%93uvre%20-coordination/2019PFMCECURAG?csf=1&amp;web=1&amp;e=7exDPa </v>
      </c>
      <c r="V159" s="278" t="str">
        <f ca="1"/>
        <v>Tous les sites de l'UPEC sauf marché(s) réservé(s) ou limité(s) à certains services particuliers. Contacter le Pôle achats dans le doute.</v>
      </c>
      <c r="W159" s="279" t="str">
        <f ca="1"/>
        <v>BC.11 ; BE.08</v>
      </c>
      <c r="X159" s="284" t="str">
        <f ca="1"/>
        <v>CTRL RELATIFS ENVIRONNEMENT(EAU EAUX USEES INCINERATEURS?)</v>
      </c>
    </row>
    <row r="160" spans="1:24" ht="50.15" customHeight="1" x14ac:dyDescent="0.35">
      <c r="A160" s="197" t="str">
        <f ca="1"/>
        <v>Marché terminé</v>
      </c>
      <c r="B160" s="276" t="str">
        <f ca="1"/>
        <v>B</v>
      </c>
      <c r="C160" s="277" t="str">
        <f ca="1"/>
        <v>🏗️ Bâtiments &amp; Travaux</v>
      </c>
      <c r="D160" s="278" t="str">
        <f ca="1"/>
        <v>Direction du Patrimoine et du Développement Durable</v>
      </c>
      <c r="E160" s="279" t="str">
        <f ca="1"/>
        <v>2022PFTVXSAN07</v>
      </c>
      <c r="F160" s="278" t="str">
        <f ca="1"/>
        <v>ÉLECTRICITÉ CFO/CFA TRAVAUX RESTRUCTURATION SANTE</v>
      </c>
      <c r="G160" s="279" t="str">
        <f ca="1"/>
        <v>2022PFTVXSAN07</v>
      </c>
      <c r="H160" s="278" t="str">
        <f ca="1"/>
        <v>ÉLECTRICITÉ CFO/CFA TRAVAUX RESTRUCTURATION SANTE</v>
      </c>
      <c r="I160" s="280" t="str">
        <f ca="1"/>
        <v>Procédure formalisée</v>
      </c>
      <c r="J160" s="280" t="str">
        <f ca="1"/>
        <v>Contrat mixte</v>
      </c>
      <c r="K160" s="280" t="str">
        <f ca="1"/>
        <v>Contrat à bon de commande</v>
      </c>
      <c r="L160" s="281">
        <f ca="1"/>
        <v>45049</v>
      </c>
      <c r="M160" s="281">
        <f ca="1"/>
        <v>45840</v>
      </c>
      <c r="N160" s="279" t="str">
        <f ca="1"/>
        <v>4600004245</v>
      </c>
      <c r="O160" s="282" t="str">
        <f ca="1"/>
        <v>2396954.61</v>
      </c>
      <c r="P160" s="278" t="str">
        <f ca="1"/>
        <v>Travaux</v>
      </c>
      <c r="Q160" s="279" t="str">
        <f ca="1"/>
        <v>1467</v>
      </c>
      <c r="R160" s="283" t="str">
        <f ca="1"/>
        <v>EPE</v>
      </c>
      <c r="S160" s="278" t="str">
        <f ca="1"/>
        <v>Misen en concurrence préabale nécessaire Titulaires du LOT Via le Kit MS</v>
      </c>
      <c r="T160" s="279" t="str">
        <f ca="1"/>
        <v>FR</v>
      </c>
      <c r="U160" s="279" t="str">
        <f ca="1"/>
        <v>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v>
      </c>
      <c r="V160" s="278" t="str">
        <f ca="1"/>
        <v>Tous les sites de l'UPEC sauf marché(s) réservé(s) ou limité(s) à certains services particuliers. Contacter le Pôle achats dans le doute.</v>
      </c>
      <c r="W160" s="279" t="str">
        <f ca="1"/>
        <v>BE.06</v>
      </c>
      <c r="X160" s="284" t="str">
        <f ca="1"/>
        <v>ELECTRICITE SUR INSTALLATIONS ELECTRIQUES DES BATIMENTS</v>
      </c>
    </row>
    <row r="161" spans="1:24" ht="50.15" customHeight="1" x14ac:dyDescent="0.35">
      <c r="A161" s="197" t="str">
        <f ca="1"/>
        <v>Marché terminé</v>
      </c>
      <c r="B161" s="276" t="str">
        <f ca="1"/>
        <v>B</v>
      </c>
      <c r="C161" s="277" t="str">
        <f ca="1"/>
        <v>🏗️ Bâtiments &amp; Travaux</v>
      </c>
      <c r="D161" s="278" t="str">
        <f ca="1"/>
        <v>Direction du Patrimoine et du Développement Durable</v>
      </c>
      <c r="E161" s="279" t="str">
        <f ca="1"/>
        <v>2022PFTVXSAN04</v>
      </c>
      <c r="F161" s="278" t="str">
        <f ca="1"/>
        <v/>
      </c>
      <c r="G161" s="279" t="str">
        <f ca="1"/>
        <v>2022PFTVXSAN04</v>
      </c>
      <c r="H161" s="278" t="str">
        <f ca="1"/>
        <v/>
      </c>
      <c r="I161" s="280" t="str">
        <f ca="1"/>
        <v>Procédure formalisée</v>
      </c>
      <c r="J161" s="280" t="str">
        <f ca="1"/>
        <v>Contrat mixte</v>
      </c>
      <c r="K161" s="280" t="str">
        <f ca="1"/>
        <v>Contrat à bon de commande</v>
      </c>
      <c r="L161" s="281">
        <f ca="1"/>
        <v>45049</v>
      </c>
      <c r="M161" s="281">
        <f ca="1"/>
        <v>45840</v>
      </c>
      <c r="N161" s="279" t="str">
        <f ca="1"/>
        <v>4600004248</v>
      </c>
      <c r="O161" s="282" t="str">
        <f ca="1"/>
        <v>22418351.95</v>
      </c>
      <c r="P161" s="278" t="str">
        <f ca="1"/>
        <v>Travaux</v>
      </c>
      <c r="Q161" s="279" t="str">
        <f ca="1"/>
        <v>17682</v>
      </c>
      <c r="R161" s="283" t="str">
        <f ca="1"/>
        <v>RAID</v>
      </c>
      <c r="S161" s="278" t="str">
        <f ca="1"/>
        <v>accueil@raid-construction.fr</v>
      </c>
      <c r="T161" s="279" t="str">
        <f ca="1"/>
        <v>FR</v>
      </c>
      <c r="U161" s="279" t="str">
        <f ca="1"/>
        <v>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v>
      </c>
      <c r="V161" s="278" t="str">
        <f ca="1"/>
        <v>Tous les sites de l'UPEC sauf marché(s) réservé(s) ou limité(s) à certains services particuliers. Contacter le Pôle achats dans le doute.</v>
      </c>
      <c r="W161" s="279" t="str">
        <f ca="1"/>
        <v>BE.01</v>
      </c>
      <c r="X161" s="284" t="str">
        <f ca="1"/>
        <v>MACONNERIE, DEMOLITION ET DESAMIANTAGE</v>
      </c>
    </row>
    <row r="162" spans="1:24" ht="50.15" customHeight="1" x14ac:dyDescent="0.35">
      <c r="A162" s="197" t="str">
        <f ca="1"/>
        <v>Marché terminé</v>
      </c>
      <c r="B162" s="276" t="str">
        <f ca="1"/>
        <v>B</v>
      </c>
      <c r="C162" s="277" t="str">
        <f ca="1"/>
        <v>🏗️ Bâtiments &amp; Travaux</v>
      </c>
      <c r="D162" s="278" t="str">
        <f ca="1"/>
        <v>Direction du Patrimoine et du Développement Durable</v>
      </c>
      <c r="E162" s="279" t="str">
        <f ca="1"/>
        <v>2022PFTVXSAN06</v>
      </c>
      <c r="F162" s="278" t="str">
        <f ca="1"/>
        <v/>
      </c>
      <c r="G162" s="279" t="str">
        <f ca="1"/>
        <v>2022PFTVXSAN06</v>
      </c>
      <c r="H162" s="278" t="str">
        <f ca="1"/>
        <v/>
      </c>
      <c r="I162" s="280" t="str">
        <f ca="1"/>
        <v>Procédure formalisée</v>
      </c>
      <c r="J162" s="280" t="str">
        <f ca="1"/>
        <v>Contrat mixte</v>
      </c>
      <c r="K162" s="280" t="str">
        <f ca="1"/>
        <v>Contrat à bon de commande</v>
      </c>
      <c r="L162" s="281">
        <f ca="1"/>
        <v>45049</v>
      </c>
      <c r="M162" s="281">
        <f ca="1"/>
        <v>45840</v>
      </c>
      <c r="N162" s="279" t="str">
        <f ca="1"/>
        <v>4600004249</v>
      </c>
      <c r="O162" s="282" t="str">
        <f ca="1"/>
        <v>294000</v>
      </c>
      <c r="P162" s="278" t="str">
        <f ca="1"/>
        <v>Travaux</v>
      </c>
      <c r="Q162" s="279" t="str">
        <f ca="1"/>
        <v>17683</v>
      </c>
      <c r="R162" s="283" t="str">
        <f ca="1"/>
        <v>PI INSTALL</v>
      </c>
      <c r="S162" s="278" t="str">
        <f ca="1"/>
        <v/>
      </c>
      <c r="T162" s="279" t="str">
        <f ca="1"/>
        <v>FR</v>
      </c>
      <c r="U162" s="279" t="str">
        <f ca="1"/>
        <v>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v>
      </c>
      <c r="V162" s="278" t="str">
        <f ca="1"/>
        <v>Tous les sites de l'UPEC sauf marché(s) réservé(s) ou limité(s) à certains services particuliers. Contacter le Pôle achats dans le doute.</v>
      </c>
      <c r="W162" s="279" t="str">
        <f ca="1"/>
        <v>BE.04</v>
      </c>
      <c r="X162" s="284" t="str">
        <f ca="1"/>
        <v>PLATRERIE, CLOISONS SECHES, FAUX PLAFONDS</v>
      </c>
    </row>
    <row r="163" spans="1:24" ht="50.15" customHeight="1" x14ac:dyDescent="0.35">
      <c r="A163" s="197" t="str">
        <f ca="1"/>
        <v>Marché terminé</v>
      </c>
      <c r="B163" s="276" t="str">
        <f ca="1"/>
        <v>B</v>
      </c>
      <c r="C163" s="277" t="str">
        <f ca="1"/>
        <v>🏗️ Bâtiments &amp; Travaux</v>
      </c>
      <c r="D163" s="278" t="str">
        <f ca="1"/>
        <v>Direction du Patrimoine et du Développement Durable</v>
      </c>
      <c r="E163" s="279" t="str">
        <f ca="1"/>
        <v>2022PFTVXSANE8</v>
      </c>
      <c r="F163" s="278" t="str">
        <f ca="1"/>
        <v/>
      </c>
      <c r="G163" s="279" t="str">
        <f ca="1"/>
        <v>2022PFTVXSANE8</v>
      </c>
      <c r="H163" s="278" t="str">
        <f ca="1"/>
        <v/>
      </c>
      <c r="I163" s="280" t="str">
        <f ca="1"/>
        <v>Procédure formalisée</v>
      </c>
      <c r="J163" s="280" t="str">
        <f ca="1"/>
        <v>Contrat mixte</v>
      </c>
      <c r="K163" s="280" t="str">
        <f ca="1"/>
        <v>Contrat à bon de commande</v>
      </c>
      <c r="L163" s="281">
        <f ca="1"/>
        <v>45103</v>
      </c>
      <c r="M163" s="281">
        <f ca="1"/>
        <v>45891</v>
      </c>
      <c r="N163" s="279" t="str">
        <f ca="1"/>
        <v>4600004251</v>
      </c>
      <c r="O163" s="282" t="str">
        <f ca="1"/>
        <v>4049746</v>
      </c>
      <c r="P163" s="278" t="str">
        <f ca="1"/>
        <v>Travaux</v>
      </c>
      <c r="Q163" s="279" t="str">
        <f ca="1"/>
        <v>17521</v>
      </c>
      <c r="R163" s="283" t="str">
        <f ca="1"/>
        <v>AIREOL</v>
      </c>
      <c r="S163" s="278" t="str">
        <f ca="1"/>
        <v>contact@aireol.fr / 01 41 81 09 29</v>
      </c>
      <c r="T163" s="279" t="str">
        <f ca="1"/>
        <v>FR</v>
      </c>
      <c r="U163" s="279" t="str">
        <f ca="1"/>
        <v>https://upecnumerique.sharepoint.com/sites/DAF-PRB/documents_contractuels/Forms/AllItems.aspx?RootFolder=/sites%2FDAF%2DPRB%2Fdocuments%5Fcontractuels%2F2%2EMarch%C3%A9s%20acc%C3%A8s%20LIMITE%2F7%2ETravaux%20%2D%20maitrise%20d%27%C5%93uvre%20%2Dcoordination%2F2022PFTVXSANTE&amp;View=%7B6F884D63%2DDCF1%2D49B2%2DBCDC%2DBDF571290E5C%7D</v>
      </c>
      <c r="V163" s="278" t="str">
        <f ca="1"/>
        <v>Tous les sites de l'UPEC sauf marché(s) réservé(s) ou limité(s) à certains services particuliers. Contacter le Pôle achats dans le doute.</v>
      </c>
      <c r="W163" s="279" t="str">
        <f ca="1"/>
        <v>BE.07</v>
      </c>
      <c r="X163" s="284" t="str">
        <f ca="1"/>
        <v>CVC, PLOMBERIE ET FLUIDES SPECIAUX</v>
      </c>
    </row>
    <row r="164" spans="1:24" ht="50.15" customHeight="1" x14ac:dyDescent="0.35">
      <c r="A164" s="197" t="str">
        <f ca="1"/>
        <v>Marché terminé</v>
      </c>
      <c r="B164" s="276" t="str">
        <f ca="1"/>
        <v>B</v>
      </c>
      <c r="C164" s="277" t="str">
        <f ca="1"/>
        <v>🏗️ Bâtiments &amp; Travaux</v>
      </c>
      <c r="D164" s="278" t="str">
        <f ca="1"/>
        <v>Direction du Patrimoine et du Développement Durable</v>
      </c>
      <c r="E164" s="279" t="str">
        <f ca="1"/>
        <v>2019PFNTCAMPUS</v>
      </c>
      <c r="F164" s="278" t="str">
        <f ca="1"/>
        <v>Nettoyage des locaux Campus Centre</v>
      </c>
      <c r="G164" s="279" t="str">
        <f ca="1"/>
        <v>2019PFNTCAMPUS</v>
      </c>
      <c r="H164" s="278" t="str">
        <f ca="1"/>
        <v>Nettoyage des locaux Campus Centre</v>
      </c>
      <c r="I164" s="280" t="str">
        <f ca="1"/>
        <v>Procédure formalisée</v>
      </c>
      <c r="J164" s="280" t="str">
        <f ca="1"/>
        <v>Contrat à bon de commande</v>
      </c>
      <c r="K164" s="280" t="str">
        <f ca="1"/>
        <v>Contrat à bon de commande</v>
      </c>
      <c r="L164" s="281">
        <f ca="1"/>
        <v>43586</v>
      </c>
      <c r="M164" s="281">
        <f ca="1"/>
        <v>45169</v>
      </c>
      <c r="N164" s="279" t="str">
        <f ca="1"/>
        <v>4600004256</v>
      </c>
      <c r="O164" s="282" t="str">
        <f ca="1"/>
        <v>7300.8</v>
      </c>
      <c r="P164" s="278" t="str">
        <f ca="1"/>
        <v>Services courants</v>
      </c>
      <c r="Q164" s="279" t="str">
        <f ca="1"/>
        <v>9401</v>
      </c>
      <c r="R164" s="283" t="str">
        <f ca="1"/>
        <v>AUDACIEUSE SA SCOP</v>
      </c>
      <c r="S164" s="278" t="str">
        <f ca="1"/>
        <v>L'interlocuteur du titulaire:
Service Commerciale
Tel : 01 43 70 70 52 
Fax : 01 43 70 31 00
commercial@audacieuse.fr</v>
      </c>
      <c r="T164" s="279" t="str">
        <f ca="1"/>
        <v>FR</v>
      </c>
      <c r="U164" s="279" t="str">
        <f ca="1"/>
        <v>https://upecnumerique.sharepoint.com/sites/DAF-PRB/documents_contractuels/Forms/AllItems.aspx?RootFolder=/sites%2FDAF%2DPRB%2Fdocuments%5Fcontractuels%2F2%2EMarch%C3%A9s%20acc%C3%A8s%20LIMITE%2F6%2EServices%20%2DMaintenance%2F2023PFNTCAMPUS&amp;View=%7B6F884D63%2DDCF1%2D49B2%2DBCDC%2DBDF571290E5C%7D</v>
      </c>
      <c r="V164" s="278" t="str">
        <f ca="1"/>
        <v>Tous les sites de l'UPEC sauf marché(s) réservé(s) ou limité(s) à certains services particuliers. Contacter le Pôle achats dans le doute.</v>
      </c>
      <c r="W164" s="279" t="str">
        <f ca="1"/>
        <v>BB.11</v>
      </c>
      <c r="X164" s="284" t="str">
        <f ca="1"/>
        <v>SERVICES DE NETTOYAGE COURANT DES LOCAUX</v>
      </c>
    </row>
    <row r="165" spans="1:24" ht="50.15" customHeight="1" x14ac:dyDescent="0.35">
      <c r="A165" s="197" t="str">
        <f ca="1"/>
        <v>Marché terminé</v>
      </c>
      <c r="B165" s="276" t="str">
        <f ca="1"/>
        <v>B</v>
      </c>
      <c r="C165" s="277" t="str">
        <f ca="1"/>
        <v>🏗️ Bâtiments &amp; Travaux</v>
      </c>
      <c r="D165" s="278" t="str">
        <f ca="1"/>
        <v>Direction du Patrimoine et du Développement Durable</v>
      </c>
      <c r="E165" s="279" t="str">
        <f ca="1"/>
        <v>2022PFTVXHMBR9</v>
      </c>
      <c r="F165" s="278" t="str">
        <f ca="1"/>
        <v>LOT 9-COURANTS FORTS - COURANTS FAIBLES - GTB -BRB</v>
      </c>
      <c r="G165" s="279" t="str">
        <f ca="1"/>
        <v>2022PFTVXHMBR9</v>
      </c>
      <c r="H165" s="278" t="str">
        <f ca="1"/>
        <v>LOT 9-COURANTS FORTS - COURANTS FAIBLES - GTB -BRB</v>
      </c>
      <c r="I165" s="280" t="str">
        <f ca="1"/>
        <v>Procédure formalisée</v>
      </c>
      <c r="J165" s="280" t="str">
        <f ca="1"/>
        <v>Contrat mixte</v>
      </c>
      <c r="K165" s="280" t="str">
        <f ca="1"/>
        <v>Contrat à bon de commande</v>
      </c>
      <c r="L165" s="281">
        <f ca="1"/>
        <v>44903</v>
      </c>
      <c r="M165" s="281">
        <f ca="1"/>
        <v>45572</v>
      </c>
      <c r="N165" s="279" t="str">
        <f ca="1"/>
        <v>4600004257</v>
      </c>
      <c r="O165" s="282" t="str">
        <f ca="1"/>
        <v>21994678.17</v>
      </c>
      <c r="P165" s="278" t="str">
        <f ca="1"/>
        <v>Travaux</v>
      </c>
      <c r="Q165" s="279" t="str">
        <f ca="1"/>
        <v>17197</v>
      </c>
      <c r="R165" s="283" t="str">
        <f ca="1"/>
        <v>GTIE INFI</v>
      </c>
      <c r="S165" s="278" t="str">
        <f ca="1"/>
        <v/>
      </c>
      <c r="T165" s="279" t="str">
        <f ca="1"/>
        <v>FR</v>
      </c>
      <c r="U165" s="279" t="str">
        <f ca="1"/>
        <v>https://upecnumerique.sharepoint.com/sites/DAF-PRB/documents_contractuels/Forms/AllItems.aspx?RootFolder=/sites%2FDAF%2DPRB%2Fdocuments%5Fcontractuels%2F2%2EMarch%C3%A9s%20acc%C3%A8s%20LIMITE%2F7%2ETravaux%20%2D%20maitrise%20d%27%C5%93uvre%20%2Dcoordination%2F2022PFTVXHMBRB&amp;View=%7B6F884D63%2DDCF1%2D49B2%2DBCDC%2DBDF571290E5C%7D</v>
      </c>
      <c r="V165" s="278" t="str">
        <f ca="1"/>
        <v>Tous les sites de l'UPEC sauf marché(s) réservé(s) ou limité(s) à certains services particuliers. Contacter le Pôle achats dans le doute.</v>
      </c>
      <c r="W165" s="279" t="str">
        <f ca="1"/>
        <v>BE.06</v>
      </c>
      <c r="X165" s="284" t="str">
        <f ca="1"/>
        <v>ELECTRICITE SUR INSTALLATIONS ELECTRIQUES DES BATIMENTS</v>
      </c>
    </row>
    <row r="166" spans="1:24" ht="50.15" customHeight="1" x14ac:dyDescent="0.35">
      <c r="A166" s="197" t="str">
        <f ca="1"/>
        <v>Marché en cours</v>
      </c>
      <c r="B166" s="276" t="str">
        <f ca="1"/>
        <v>B</v>
      </c>
      <c r="C166" s="277" t="str">
        <f ca="1"/>
        <v>🏗️ Bâtiments &amp; Travaux</v>
      </c>
      <c r="D166" s="278" t="str">
        <f ca="1"/>
        <v>Direction du Patrimoine et du Développement Durable</v>
      </c>
      <c r="E166" s="279" t="str">
        <f ca="1"/>
        <v>2023DAEMSELECT</v>
      </c>
      <c r="F166" s="278" t="str">
        <f ca="1"/>
        <v>FOURNITURE ELECTRICITE (ACCORD-CADRE DAE)</v>
      </c>
      <c r="G166" s="279" t="str">
        <f ca="1"/>
        <v>2023DAEMSELECT</v>
      </c>
      <c r="H166" s="278" t="str">
        <f ca="1"/>
        <v>FOURNITURE ELECTRICITE (ACCORD-CADRE DAE)</v>
      </c>
      <c r="I166" s="280" t="str">
        <f ca="1"/>
        <v>Procédure adaptée (DAE)</v>
      </c>
      <c r="J166" s="280" t="str">
        <f ca="1"/>
        <v>Marché</v>
      </c>
      <c r="K166" s="280" t="str">
        <f ca="1"/>
        <v>Contrat à bon de commande</v>
      </c>
      <c r="L166" s="281">
        <f ca="1"/>
        <v>45097</v>
      </c>
      <c r="M166" s="281">
        <f ca="1"/>
        <v>46752</v>
      </c>
      <c r="N166" s="279" t="str">
        <f ca="1"/>
        <v>4600004261</v>
      </c>
      <c r="O166" s="282" t="str">
        <f ca="1"/>
        <v>5000000</v>
      </c>
      <c r="P166" s="278" t="str">
        <f ca="1"/>
        <v>Travaux</v>
      </c>
      <c r="Q166" s="279" t="str">
        <f ca="1"/>
        <v>1529</v>
      </c>
      <c r="R166" s="283" t="str">
        <f ca="1"/>
        <v>EDF ENTREPRISE</v>
      </c>
      <c r="S166" s="278" t="str">
        <f ca="1"/>
        <v>vincent.magnaudeix@edf.fr</v>
      </c>
      <c r="T166" s="279" t="str">
        <f ca="1"/>
        <v>FR</v>
      </c>
      <c r="U166" s="279" t="str">
        <f ca="1"/>
        <v>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v>
      </c>
      <c r="V166" s="278" t="str">
        <f ca="1"/>
        <v>Tous les sites de l'UPEC sauf marché(s) réservé(s) ou limité(s) à certains services particuliers. Contacter le Pôle achats dans le doute.</v>
      </c>
      <c r="W166" s="279" t="str">
        <f ca="1"/>
        <v>BA.01</v>
      </c>
      <c r="X166" s="284" t="str">
        <f ca="1"/>
        <v>ELECTRICITE DISTRIBUEE</v>
      </c>
    </row>
    <row r="167" spans="1:24" ht="50.15" customHeight="1" x14ac:dyDescent="0.35">
      <c r="A167" s="197" t="str">
        <f ca="1"/>
        <v>Marché en cours</v>
      </c>
      <c r="B167" s="276" t="str">
        <f ca="1"/>
        <v>B</v>
      </c>
      <c r="C167" s="277" t="str">
        <f ca="1"/>
        <v>🏗️ Bâtiments &amp; Travaux</v>
      </c>
      <c r="D167" s="278" t="str">
        <f ca="1"/>
        <v>Direction du Patrimoine et du Développement Durable</v>
      </c>
      <c r="E167" s="279" t="str">
        <f ca="1"/>
        <v>2023DAEMSELECT</v>
      </c>
      <c r="F167" s="278" t="str">
        <f ca="1"/>
        <v>FOURNITURE ELECTRICITE (ACCORD-CADRE DAE)</v>
      </c>
      <c r="G167" s="279" t="str">
        <f ca="1"/>
        <v>2023DAEMSELECT</v>
      </c>
      <c r="H167" s="278" t="str">
        <f ca="1"/>
        <v>FOURNITURE ELECTRICITE (ACCORD-CADRE DAE)</v>
      </c>
      <c r="I167" s="280" t="str">
        <f ca="1"/>
        <v>Procédure adaptée (DAE)</v>
      </c>
      <c r="J167" s="280" t="str">
        <f ca="1"/>
        <v>Marché</v>
      </c>
      <c r="K167" s="280" t="str">
        <f ca="1"/>
        <v>Contrat à bon de commande</v>
      </c>
      <c r="L167" s="281">
        <f ca="1"/>
        <v>45097</v>
      </c>
      <c r="M167" s="281">
        <f ca="1"/>
        <v>46752</v>
      </c>
      <c r="N167" s="279" t="str">
        <f ca="1"/>
        <v>4600004262</v>
      </c>
      <c r="O167" s="282" t="str">
        <f ca="1"/>
        <v>700000</v>
      </c>
      <c r="P167" s="278" t="str">
        <f ca="1"/>
        <v>Travaux</v>
      </c>
      <c r="Q167" s="279" t="str">
        <f ca="1"/>
        <v>17408</v>
      </c>
      <c r="R167" s="283" t="str">
        <f ca="1"/>
        <v>EKWATEUR PRO</v>
      </c>
      <c r="S167" s="278" t="str">
        <f ca="1"/>
        <v/>
      </c>
      <c r="T167" s="279" t="str">
        <f ca="1"/>
        <v>FR</v>
      </c>
      <c r="U167" s="279" t="str">
        <f ca="1"/>
        <v>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v>
      </c>
      <c r="V167" s="278" t="str">
        <f ca="1"/>
        <v>Tous les sites de l'UPEC sauf marché(s) réservé(s) ou limité(s) à certains services particuliers. Contacter le Pôle achats dans le doute.</v>
      </c>
      <c r="W167" s="279" t="str">
        <f ca="1"/>
        <v>BA.01</v>
      </c>
      <c r="X167" s="284" t="str">
        <f ca="1"/>
        <v>ELECTRICITE DISTRIBUEE</v>
      </c>
    </row>
    <row r="168" spans="1:24" ht="50.15" customHeight="1" x14ac:dyDescent="0.35">
      <c r="A168" s="197" t="str">
        <f ca="1"/>
        <v>Marché en cours</v>
      </c>
      <c r="B168" s="276" t="str">
        <f ca="1"/>
        <v>B</v>
      </c>
      <c r="C168" s="277" t="str">
        <f ca="1"/>
        <v>🏗️ Bâtiments &amp; Travaux</v>
      </c>
      <c r="D168" s="278" t="str">
        <f ca="1"/>
        <v>Direction du Patrimoine et du Développement Durable</v>
      </c>
      <c r="E168" s="279" t="str">
        <f ca="1"/>
        <v>2023DAEMSELECT</v>
      </c>
      <c r="F168" s="278" t="str">
        <f ca="1"/>
        <v>FOURNITURE ELECTRICITE (ACCORD-CADRE DAE)</v>
      </c>
      <c r="G168" s="279" t="str">
        <f ca="1"/>
        <v>2023DAEMSELECT</v>
      </c>
      <c r="H168" s="278" t="str">
        <f ca="1"/>
        <v>FOURNITURE ELECTRICITE (ACCORD-CADRE DAE)</v>
      </c>
      <c r="I168" s="280" t="str">
        <f ca="1"/>
        <v>Procédure adaptée (DAE)</v>
      </c>
      <c r="J168" s="280" t="str">
        <f ca="1"/>
        <v>Marché</v>
      </c>
      <c r="K168" s="280" t="str">
        <f ca="1"/>
        <v>Contrat à bon de commande</v>
      </c>
      <c r="L168" s="281">
        <f ca="1"/>
        <v>45097</v>
      </c>
      <c r="M168" s="281">
        <f ca="1"/>
        <v>46752</v>
      </c>
      <c r="N168" s="279" t="str">
        <f ca="1"/>
        <v>4600004263</v>
      </c>
      <c r="O168" s="282" t="str">
        <f ca="1"/>
        <v>300000</v>
      </c>
      <c r="P168" s="278" t="str">
        <f ca="1"/>
        <v>Travaux</v>
      </c>
      <c r="Q168" s="279" t="str">
        <f ca="1"/>
        <v>17408</v>
      </c>
      <c r="R168" s="283" t="str">
        <f ca="1"/>
        <v>EKWATEUR PRO</v>
      </c>
      <c r="S168" s="278" t="str">
        <f ca="1"/>
        <v/>
      </c>
      <c r="T168" s="279" t="str">
        <f ca="1"/>
        <v>FR</v>
      </c>
      <c r="U168" s="279" t="str">
        <f ca="1"/>
        <v>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v>
      </c>
      <c r="V168" s="278" t="str">
        <f ca="1"/>
        <v>Tous les sites de l'UPEC sauf marché(s) réservé(s) ou limité(s) à certains services particuliers. Contacter le Pôle achats dans le doute.</v>
      </c>
      <c r="W168" s="279" t="str">
        <f ca="1"/>
        <v>BA.01</v>
      </c>
      <c r="X168" s="284" t="str">
        <f ca="1"/>
        <v>ELECTRICITE DISTRIBUEE</v>
      </c>
    </row>
    <row r="169" spans="1:24" ht="50.15" customHeight="1" x14ac:dyDescent="0.35">
      <c r="A169" s="197" t="str">
        <f ca="1"/>
        <v>Marché terminé</v>
      </c>
      <c r="B169" s="276" t="str">
        <f ca="1"/>
        <v>B</v>
      </c>
      <c r="C169" s="277" t="str">
        <f ca="1"/>
        <v>🏗️ Bâtiments &amp; Travaux</v>
      </c>
      <c r="D169" s="278" t="str">
        <f ca="1"/>
        <v>Direction du Patrimoine et du Développement Durable</v>
      </c>
      <c r="E169" s="279" t="str">
        <f ca="1"/>
        <v>2019PFESPVERTS</v>
      </c>
      <c r="F169" s="278" t="str">
        <f ca="1"/>
        <v>Entretien des espaces verts</v>
      </c>
      <c r="G169" s="279" t="str">
        <f ca="1"/>
        <v>2019PFESPVERTS</v>
      </c>
      <c r="H169" s="278" t="str">
        <f ca="1"/>
        <v>Entretien des espaces verts</v>
      </c>
      <c r="I169" s="280" t="str">
        <f ca="1"/>
        <v>Procédure formalisée</v>
      </c>
      <c r="J169" s="280" t="str">
        <f ca="1"/>
        <v>Contrat à bon de commande</v>
      </c>
      <c r="K169" s="280" t="str">
        <f ca="1"/>
        <v>Contrat à bon de commande</v>
      </c>
      <c r="L169" s="281">
        <f ca="1"/>
        <v>43728</v>
      </c>
      <c r="M169" s="281">
        <f ca="1"/>
        <v>45553</v>
      </c>
      <c r="N169" s="279" t="str">
        <f ca="1"/>
        <v>4600004265</v>
      </c>
      <c r="O169" s="282" t="str">
        <f ca="1"/>
        <v>44800</v>
      </c>
      <c r="P169" s="278" t="str">
        <f ca="1"/>
        <v>Services courants</v>
      </c>
      <c r="Q169" s="279" t="str">
        <f ca="1"/>
        <v>13385</v>
      </c>
      <c r="R169" s="283" t="str">
        <f ca="1"/>
        <v>ID VERDE</v>
      </c>
      <c r="S169" s="278" t="str">
        <f ca="1"/>
        <v>0160269270</v>
      </c>
      <c r="T169" s="279" t="str">
        <f ca="1"/>
        <v>FR</v>
      </c>
      <c r="U169" s="285" t="str">
        <f ca="1"/>
        <v>https://upecnumerique.sharepoint.com/sites/DAF-PRB/documents_contractuels/Forms/AllItems.aspx?RootFolder=/sites%2FDAF%2DPRB%2Fdocuments%5Fcontractuels%2F2%2EMarch%C3%A9s%20acc%C3%A8s%20LIMITE%2F4%2EFonctionnement%20courant%2F2024PFESPVERTS&amp;View=%7B6F884D63%2DDCF1%2D49B2%2DBCDC%2DBDF571290E5C%7D</v>
      </c>
      <c r="V169" s="278" t="str">
        <f ca="1"/>
        <v>Tous les sites de l'UPEC sauf marché(s) réservé(s) ou limité(s) à certains services particuliers. Contacter le Pôle achats dans le doute.</v>
      </c>
      <c r="W169" s="279" t="str">
        <f ca="1"/>
        <v>BG.21</v>
      </c>
      <c r="X169" s="284" t="str">
        <f ca="1"/>
        <v>SERVICES DE CREATION ET D'ENTRETIEN DES ESPACES VERTS</v>
      </c>
    </row>
    <row r="170" spans="1:24" ht="50.15" customHeight="1" x14ac:dyDescent="0.35">
      <c r="A170" s="197" t="str">
        <f ca="1"/>
        <v>Marché terminé</v>
      </c>
      <c r="B170" s="276" t="str">
        <f ca="1"/>
        <v>B</v>
      </c>
      <c r="C170" s="277" t="str">
        <f ca="1"/>
        <v>🏗️ Bâtiments &amp; Travaux</v>
      </c>
      <c r="D170" s="278" t="str">
        <f ca="1"/>
        <v>Direction du Patrimoine et du Développement Durable</v>
      </c>
      <c r="E170" s="279" t="str">
        <f ca="1"/>
        <v>2023DAEMSHAGAZ</v>
      </c>
      <c r="F170" s="278" t="str">
        <f ca="1"/>
        <v>FOURNITURE GAZ MARCHE DAE</v>
      </c>
      <c r="G170" s="279" t="str">
        <f ca="1"/>
        <v>2023DAEMSHAGAZ</v>
      </c>
      <c r="H170" s="278" t="str">
        <f ca="1"/>
        <v>FOURNITURE GAZ MARCHE DAE</v>
      </c>
      <c r="I170" s="280" t="str">
        <f ca="1"/>
        <v>Procédure adaptée (DAE)</v>
      </c>
      <c r="J170" s="280" t="str">
        <f ca="1"/>
        <v>Accord-cadre</v>
      </c>
      <c r="K170" s="280" t="str">
        <f ca="1"/>
        <v>à bons de commande sans minimum et avec maximum</v>
      </c>
      <c r="L170" s="281">
        <f ca="1"/>
        <v>45197</v>
      </c>
      <c r="M170" s="281">
        <f ca="1"/>
        <v>46022</v>
      </c>
      <c r="N170" s="279" t="str">
        <f ca="1"/>
        <v>4600004266</v>
      </c>
      <c r="O170" s="282" t="str">
        <f ca="1"/>
        <v>300000</v>
      </c>
      <c r="P170" s="278" t="str">
        <f ca="1"/>
        <v>Travaux</v>
      </c>
      <c r="Q170" s="279" t="str">
        <f ca="1"/>
        <v>2451</v>
      </c>
      <c r="R170" s="283" t="str">
        <f ca="1"/>
        <v>ENGIE</v>
      </c>
      <c r="S170" s="278" t="str">
        <f ca="1"/>
        <v>Mme. Marielle BERNAR</v>
      </c>
      <c r="T170" s="279" t="str">
        <f ca="1"/>
        <v>FR</v>
      </c>
      <c r="U170" s="285" t="str">
        <f ca="1"/>
        <v>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v>
      </c>
      <c r="V170" s="278" t="str">
        <f ca="1"/>
        <v>Tous les sites de l'UPEC sauf marché(s) réservé(s) ou limité(s) à certains services particuliers. Contacter le Pôle achats dans le doute.</v>
      </c>
      <c r="W170" s="279" t="str">
        <f ca="1"/>
        <v>BA.02</v>
      </c>
      <c r="X170" s="284" t="str">
        <f ca="1"/>
        <v>COMBUSTIBLES GAZEUX DISTRIBUES</v>
      </c>
    </row>
    <row r="171" spans="1:24" ht="50.15" customHeight="1" x14ac:dyDescent="0.35">
      <c r="A171" s="197" t="str">
        <f ca="1"/>
        <v>Marché terminé</v>
      </c>
      <c r="B171" s="276" t="str">
        <f ca="1"/>
        <v>B</v>
      </c>
      <c r="C171" s="277" t="str">
        <f ca="1"/>
        <v>🏗️ Bâtiments &amp; Travaux</v>
      </c>
      <c r="D171" s="278" t="str">
        <f ca="1"/>
        <v>Direction du Patrimoine et du Développement Durable</v>
      </c>
      <c r="E171" s="279" t="str">
        <f ca="1"/>
        <v>2023DAEMSHAGAZ</v>
      </c>
      <c r="F171" s="278" t="str">
        <f ca="1"/>
        <v>FOURNITURE GAZ MARCHE DAE</v>
      </c>
      <c r="G171" s="279" t="str">
        <f ca="1"/>
        <v>2023DAEMSHAGAZ</v>
      </c>
      <c r="H171" s="278" t="str">
        <f ca="1"/>
        <v>FOURNITURE GAZ MARCHE DAE</v>
      </c>
      <c r="I171" s="280" t="str">
        <f ca="1"/>
        <v>Procédure adaptée (DAE)</v>
      </c>
      <c r="J171" s="280" t="str">
        <f ca="1"/>
        <v>Accord-cadre</v>
      </c>
      <c r="K171" s="280" t="str">
        <f ca="1"/>
        <v>à bons de commande sans minimum et avec maximum</v>
      </c>
      <c r="L171" s="281">
        <f ca="1"/>
        <v>45197</v>
      </c>
      <c r="M171" s="281">
        <f ca="1"/>
        <v>46022</v>
      </c>
      <c r="N171" s="279" t="str">
        <f ca="1"/>
        <v>4600004267</v>
      </c>
      <c r="O171" s="282" t="str">
        <f ca="1"/>
        <v>60000</v>
      </c>
      <c r="P171" s="278" t="str">
        <f ca="1"/>
        <v>Travaux</v>
      </c>
      <c r="Q171" s="279" t="str">
        <f ca="1"/>
        <v>17408</v>
      </c>
      <c r="R171" s="283" t="str">
        <f ca="1"/>
        <v>EKWATEUR PRO</v>
      </c>
      <c r="S171" s="278" t="str">
        <f ca="1"/>
        <v/>
      </c>
      <c r="T171" s="279" t="str">
        <f ca="1"/>
        <v>FR</v>
      </c>
      <c r="U171" s="285" t="str">
        <f ca="1"/>
        <v>https://upecnumerique.sharepoint.com/sites/DAF-PRB/documents_contractuels/Forms/AllItems.aspx?RootFolder=/sites%2FDAF%2DPRB%2Fdocuments%5Fcontractuels%2F2%2EMarch%C3%A9s%20acc%C3%A8s%20LIMITE%2F1%2EAchats%20mutualis%C3%A9s%2F2023DAEMSELECT%2DElectricit%C3%A9%2DGAZ%202024%2D2027&amp;View=%7B6F884D63%2DDCF1%2D49B2%2DBCDC%2DBDF571290E5C%7D</v>
      </c>
      <c r="V171" s="278" t="str">
        <f ca="1"/>
        <v>Tous les sites de l'UPEC sauf marché(s) réservé(s) ou limité(s) à certains services particuliers. Contacter le Pôle achats dans le doute.</v>
      </c>
      <c r="W171" s="279" t="str">
        <f ca="1"/>
        <v>BA.02</v>
      </c>
      <c r="X171" s="284" t="str">
        <f ca="1"/>
        <v>COMBUSTIBLES GAZEUX DISTRIBUES</v>
      </c>
    </row>
    <row r="172" spans="1:24" ht="50.15" customHeight="1" x14ac:dyDescent="0.35">
      <c r="A172" s="197" t="str">
        <f ca="1"/>
        <v>Marché terminé</v>
      </c>
      <c r="B172" s="276" t="str">
        <f ca="1"/>
        <v>B</v>
      </c>
      <c r="C172" s="277" t="str">
        <f ca="1"/>
        <v>🏗️ Bâtiments &amp; Travaux</v>
      </c>
      <c r="D172" s="278" t="str">
        <f ca="1"/>
        <v>Direction du Patrimoine et du Développement Durable</v>
      </c>
      <c r="E172" s="279" t="str">
        <f ca="1"/>
        <v>2023UGAPHAMMT1</v>
      </c>
      <c r="F172" s="278" t="str">
        <f ca="1"/>
        <v/>
      </c>
      <c r="G172" s="279" t="str">
        <f ca="1"/>
        <v>2023UGAPHAMMT1</v>
      </c>
      <c r="H172" s="278" t="str">
        <f ca="1"/>
        <v/>
      </c>
      <c r="I172" s="280" t="str">
        <f ca="1"/>
        <v>Achat sur centrale d'achat (UGAP)</v>
      </c>
      <c r="J172" s="280" t="str">
        <f ca="1"/>
        <v>Accord-cadre</v>
      </c>
      <c r="K172" s="280" t="str">
        <f ca="1"/>
        <v>Contrat à bon de commande</v>
      </c>
      <c r="L172" s="281">
        <f ca="1"/>
        <v>45201</v>
      </c>
      <c r="M172" s="281">
        <f ca="1"/>
        <v>46296</v>
      </c>
      <c r="N172" s="279" t="str">
        <f ca="1"/>
        <v>4600004269</v>
      </c>
      <c r="O172" s="282" t="str">
        <f ca="1"/>
        <v>2317716.03</v>
      </c>
      <c r="P172" s="278" t="str">
        <f ca="1"/>
        <v>Travaux</v>
      </c>
      <c r="Q172" s="279" t="str">
        <f ca="1"/>
        <v>1588</v>
      </c>
      <c r="R172" s="283" t="str">
        <f ca="1"/>
        <v>UGAP</v>
      </c>
      <c r="S172" s="278" t="str">
        <f ca="1"/>
        <v>Accès direct  catalogue ugap.fr (création identifiant par le pôle achat public UPEC)</v>
      </c>
      <c r="T172" s="279" t="str">
        <f ca="1"/>
        <v>FR</v>
      </c>
      <c r="U172" s="285" t="str">
        <f ca="1"/>
        <v>https://upecnumerique.sharepoint.com/sites/DAF-PRB/documents_contractuels/Forms/AllItems.aspx?RootFolder=/sites%2FDAF%2DPRB%2Fdocuments%5Fcontractuels%2F1%2EMarch%C3%A9s%20ouverts%20%C3%A0%20TOUS%2F1%2E%20Achats%20Mutualis%C3%A9s%2FUGAP&amp;View=%7B6F884D63%2DDCF1%2D49B2%2DBCDC%2DBDF571290E5C%7D</v>
      </c>
      <c r="V172" s="278" t="str">
        <f ca="1"/>
        <v>Tous les sites de l'UPEC sauf marché(s) réservé(s) ou limité(s) à certains services particuliers. Contacter le Pôle achats dans le doute.</v>
      </c>
      <c r="W172" s="279" t="str">
        <f ca="1"/>
        <v>BE.15 ; BE.14 ; BE.07 ; BE.06</v>
      </c>
      <c r="X172" s="284" t="str">
        <f ca="1"/>
        <v>REP/MAINT INSTALLATIONS EQUIPEM.CLIM VENTIL CHAUF RESERVOIRS</v>
      </c>
    </row>
    <row r="173" spans="1:24" ht="50.15" customHeight="1" x14ac:dyDescent="0.35">
      <c r="A173" s="197" t="str">
        <f ca="1"/>
        <v>Marché en cours</v>
      </c>
      <c r="B173" s="276" t="str">
        <f ca="1"/>
        <v>B</v>
      </c>
      <c r="C173" s="277" t="str">
        <f ca="1"/>
        <v>🏗️ Bâtiments &amp; Travaux</v>
      </c>
      <c r="D173" s="278" t="str">
        <f ca="1"/>
        <v>Direction du Patrimoine et du Développement Durable</v>
      </c>
      <c r="E173" s="279" t="str">
        <f ca="1"/>
        <v>2023PFNTCAMPUS</v>
      </c>
      <c r="F173" s="278" t="str">
        <f ca="1"/>
        <v>Prestations d'entretien et nettoyage des locaux et/ou de la vitrerie de différents sites de l'Université Paris-Est Créteil Val-de-Marne.</v>
      </c>
      <c r="G173" s="279" t="str">
        <f ca="1"/>
        <v>2023PFNTCAMPUS</v>
      </c>
      <c r="H173" s="278" t="str">
        <f ca="1"/>
        <v>Lot n°2 Prestation de nettoyage, de fourniture des consommables sanitaires et de vitrerie</v>
      </c>
      <c r="I173" s="280" t="str">
        <f ca="1"/>
        <v>Appel d'offres ouvert</v>
      </c>
      <c r="J173" s="280" t="str">
        <f ca="1"/>
        <v>Accord-cadre</v>
      </c>
      <c r="K173" s="280" t="str">
        <f ca="1"/>
        <v>à bons de commande avec minimum et maximum</v>
      </c>
      <c r="L173" s="281">
        <f ca="1"/>
        <v>45226</v>
      </c>
      <c r="M173" s="281">
        <f ca="1"/>
        <v>46686</v>
      </c>
      <c r="N173" s="279" t="str">
        <f ca="1"/>
        <v>4600004279</v>
      </c>
      <c r="O173" s="282" t="str">
        <f ca="1"/>
        <v>152054.61</v>
      </c>
      <c r="P173" s="278" t="str">
        <f ca="1"/>
        <v>Services courants</v>
      </c>
      <c r="Q173" s="279" t="str">
        <f ca="1"/>
        <v>12927</v>
      </c>
      <c r="R173" s="283" t="str">
        <f ca="1"/>
        <v>DERICHEBOURG PROPRETE</v>
      </c>
      <c r="S173" s="278" t="str">
        <f ca="1"/>
        <v>L'interlocuteur du titulaire : 
    Audrey LEGARS
Tel : 01 45 10 64 01
Fax : 01 45 10 64 21
Mail : audrey.legars@derichebourg.com</v>
      </c>
      <c r="T173" s="279" t="str">
        <f ca="1"/>
        <v>FR</v>
      </c>
      <c r="U173" s="285" t="str">
        <f ca="1"/>
        <v>https://upecnumerique.sharepoint.com/:f:/r/sites/DAF-PRB/documents_contractuels/2.March%C3%A9s%20acc%C3%A8s%20LIMITE/4.Fonctionnement%20courant/2023PFNUISIBLE?csf=1&amp;web=1&amp;e=PeyfZZ</v>
      </c>
      <c r="V173" s="278" t="str">
        <f ca="1"/>
        <v>94000,77200, 93203, 93190, 94861</v>
      </c>
      <c r="W173" s="279" t="str">
        <f ca="1"/>
        <v>BB.11 ; BB.13</v>
      </c>
      <c r="X173" s="284" t="str">
        <f ca="1"/>
        <v>SERVICES DE NETTOYAGE COURANT DES LOCAUX</v>
      </c>
    </row>
    <row r="174" spans="1:24" ht="50.15" customHeight="1" x14ac:dyDescent="0.35">
      <c r="A174" s="197" t="str">
        <f ca="1"/>
        <v>Marché en cours</v>
      </c>
      <c r="B174" s="276" t="str">
        <f ca="1"/>
        <v>B</v>
      </c>
      <c r="C174" s="277" t="str">
        <f ca="1"/>
        <v>🏗️ Bâtiments &amp; Travaux</v>
      </c>
      <c r="D174" s="278" t="str">
        <f ca="1"/>
        <v>Direction du Patrimoine et du Développement Durable</v>
      </c>
      <c r="E174" s="279" t="str">
        <f ca="1"/>
        <v>2023PFNTCAMPUS</v>
      </c>
      <c r="F174" s="278" t="str">
        <f ca="1"/>
        <v>Prestations d'entretien et nettoyage des locaux et/ou de la vitrerie de différents sites de l'Université Paris-Est Créteil Val-de-Marne.</v>
      </c>
      <c r="G174" s="279" t="str">
        <f ca="1"/>
        <v>2023PFNTCAMPUS</v>
      </c>
      <c r="H174" s="278" t="str">
        <f ca="1"/>
        <v>Lot n°3 Prestation de nettoyage, de fourniture des consommables sanitaires et équipements sanitaires et de vitrerie</v>
      </c>
      <c r="I174" s="280" t="str">
        <f ca="1"/>
        <v>Appel d'offres ouvert</v>
      </c>
      <c r="J174" s="280" t="str">
        <f ca="1"/>
        <v>Accord-cadre</v>
      </c>
      <c r="K174" s="280" t="str">
        <f ca="1"/>
        <v>à bons de commande avec minimum et maximum</v>
      </c>
      <c r="L174" s="281">
        <f ca="1"/>
        <v>45226</v>
      </c>
      <c r="M174" s="281">
        <f ca="1"/>
        <v>46686</v>
      </c>
      <c r="N174" s="279" t="str">
        <f ca="1"/>
        <v>4600004280</v>
      </c>
      <c r="O174" s="282" t="str">
        <f ca="1"/>
        <v>151798.36</v>
      </c>
      <c r="P174" s="278" t="str">
        <f ca="1"/>
        <v>Services courants</v>
      </c>
      <c r="Q174" s="279" t="str">
        <f ca="1"/>
        <v>9401</v>
      </c>
      <c r="R174" s="283" t="str">
        <f ca="1"/>
        <v>AUDACIEUSE SA SCOP</v>
      </c>
      <c r="S174" s="278" t="str">
        <f ca="1"/>
        <v>L'interlocuteur du titulaire:
Service Commerciale
Tel : 01 43 70 70 52 
Fax : 01 43 70 31 00
commercial@audacieuse.fr</v>
      </c>
      <c r="T174" s="279" t="str">
        <f ca="1"/>
        <v>FR</v>
      </c>
      <c r="U174" s="285" t="str">
        <f ca="1"/>
        <v>https://upecnumerique.sharepoint.com/:f:/r/sites/DAF-PRB/documents_contractuels/2.March%C3%A9s%20acc%C3%A8s%20LIMITE/9.Instruments%20scientifiques/2023PNACHATDVS?csf=1&amp;web=1&amp;e=S0eu8T</v>
      </c>
      <c r="V174" s="278" t="str">
        <f ca="1"/>
        <v>94000,77200, 93203, 93190, 94861</v>
      </c>
      <c r="W174" s="279" t="str">
        <f ca="1"/>
        <v>BB.11 ; BB.13</v>
      </c>
      <c r="X174" s="284" t="str">
        <f ca="1"/>
        <v>SERVICES DE NETTOYAGE COURANT DES LOCAUX</v>
      </c>
    </row>
    <row r="175" spans="1:24" ht="50.15" customHeight="1" x14ac:dyDescent="0.35">
      <c r="A175" s="197" t="str">
        <f ca="1"/>
        <v>Marché en cours</v>
      </c>
      <c r="B175" s="276" t="str">
        <f ca="1"/>
        <v>B</v>
      </c>
      <c r="C175" s="277" t="str">
        <f ca="1"/>
        <v>🏗️ Bâtiments &amp; Travaux</v>
      </c>
      <c r="D175" s="278" t="str">
        <f ca="1"/>
        <v>Direction du Patrimoine et du Développement Durable</v>
      </c>
      <c r="E175" s="279" t="str">
        <f ca="1"/>
        <v>2023PFNTCAMPUS</v>
      </c>
      <c r="F175" s="278" t="str">
        <f ca="1"/>
        <v>Prestations d'entretien et nettoyage des locaux et/ou de la vitrerie de différents sites de l'Université Paris-Est Créteil Val-de-Marne.</v>
      </c>
      <c r="G175" s="279" t="str">
        <f ca="1"/>
        <v>2023PFNTCAMPUS</v>
      </c>
      <c r="H175" s="278" t="str">
        <f ca="1"/>
        <v>Lot n°1 Prestation de nettoyage, de fourniture des consommables sanitaires et de vitrerie</v>
      </c>
      <c r="I175" s="280" t="str">
        <f ca="1"/>
        <v>Appel d'offres ouvert</v>
      </c>
      <c r="J175" s="280" t="str">
        <f ca="1"/>
        <v>Accord-cadre</v>
      </c>
      <c r="K175" s="280" t="str">
        <f ca="1"/>
        <v>à bons de commande avec minimum et maximum</v>
      </c>
      <c r="L175" s="281">
        <f ca="1"/>
        <v>45226</v>
      </c>
      <c r="M175" s="281">
        <f ca="1"/>
        <v>46686</v>
      </c>
      <c r="N175" s="279" t="str">
        <f ca="1"/>
        <v>4600004285</v>
      </c>
      <c r="O175" s="282" t="str">
        <f ca="1"/>
        <v>1754328.49</v>
      </c>
      <c r="P175" s="278" t="str">
        <f ca="1"/>
        <v>Services courants</v>
      </c>
      <c r="Q175" s="279" t="str">
        <f ca="1"/>
        <v>12927</v>
      </c>
      <c r="R175" s="283" t="str">
        <f ca="1"/>
        <v>DERICHEBOURG PROPRETE</v>
      </c>
      <c r="S175" s="278" t="str">
        <f ca="1"/>
        <v>L'interlocuteur du titulaire : 
    Audrey LEGARS
Tel : 01 45 10 64 01
Fax : 01 45 10 64 21
Mail : audrey.legars@derichebourg.com</v>
      </c>
      <c r="T175" s="279" t="str">
        <f ca="1"/>
        <v>FR</v>
      </c>
      <c r="U175" s="285" t="str">
        <f ca="1"/>
        <v>https://upecnumerique.sharepoint.com/:f:/r/sites/DAF-PRB/documents_contractuels/2.March%C3%A9s%20acc%C3%A8s%20LIMITE/6.Services%20-Maintenance/2023PFNTCAMPUS?csf=1&amp;web=1&amp;e=3iKGxw</v>
      </c>
      <c r="V175" s="278" t="str">
        <f ca="1"/>
        <v>94000,77200, 93203, 93190, 94861</v>
      </c>
      <c r="W175" s="279" t="str">
        <f ca="1"/>
        <v>BB.11 ; BB.13</v>
      </c>
      <c r="X175" s="284" t="str">
        <f ca="1"/>
        <v>SERVICES DE NETTOYAGE COURANT DES LOCAUX</v>
      </c>
    </row>
    <row r="176" spans="1:24" ht="50.15" customHeight="1" x14ac:dyDescent="0.35">
      <c r="A176" s="197" t="str">
        <f ca="1"/>
        <v>Marché en cours</v>
      </c>
      <c r="B176" s="276" t="str">
        <f ca="1"/>
        <v>B</v>
      </c>
      <c r="C176" s="277" t="str">
        <f ca="1"/>
        <v>🏗️ Bâtiments &amp; Travaux</v>
      </c>
      <c r="D176" s="278" t="str">
        <f ca="1"/>
        <v>Direction du Patrimoine et du Développement Durable</v>
      </c>
      <c r="E176" s="279" t="str">
        <f ca="1"/>
        <v>2023PFNTCAMPUS</v>
      </c>
      <c r="F176" s="278" t="str">
        <f ca="1"/>
        <v>Lot n°1 Prestation de nettoyage, de fourniture des consommables sanitaires et de vitrerie</v>
      </c>
      <c r="G176" s="279" t="str">
        <f ca="1"/>
        <v>2023PFNTCAMPUS</v>
      </c>
      <c r="H176" s="278" t="str">
        <f ca="1"/>
        <v>Lot n°1 Prestation de nettoyage, de fourniture des consommables sanitaires et de vitrerie</v>
      </c>
      <c r="I176" s="280" t="str">
        <f ca="1"/>
        <v>Appel d'offres ouvert</v>
      </c>
      <c r="J176" s="280" t="str">
        <f ca="1"/>
        <v>Accord-cadre</v>
      </c>
      <c r="K176" s="280" t="str">
        <f ca="1"/>
        <v>à bons de commande avec minimum et maximum</v>
      </c>
      <c r="L176" s="281">
        <f ca="1"/>
        <v>45226</v>
      </c>
      <c r="M176" s="281">
        <f ca="1"/>
        <v>46686</v>
      </c>
      <c r="N176" s="279" t="str">
        <f ca="1"/>
        <v>4600004286</v>
      </c>
      <c r="O176" s="282" t="str">
        <f ca="1"/>
        <v>266857.92</v>
      </c>
      <c r="P176" s="278" t="str">
        <f ca="1"/>
        <v>Services courants</v>
      </c>
      <c r="Q176" s="279" t="str">
        <f ca="1"/>
        <v>18115</v>
      </c>
      <c r="R176" s="283" t="str">
        <f ca="1"/>
        <v>APOLONIA BIOSERVICES</v>
      </c>
      <c r="S176" s="278" t="str">
        <f ca="1"/>
        <v>L'interlocuteur du titulaire : 
Service commercial
Tel : 01 49 21 20 80
Télécopie : 01 49 21 20 88
Mail : info@apoloniateam.com</v>
      </c>
      <c r="T176" s="279" t="str">
        <f ca="1"/>
        <v>FR</v>
      </c>
      <c r="U176" s="285" t="str">
        <f ca="1"/>
        <v xml:space="preserve">https://upecnumerique.sharepoint.com/:f:/r/sites/DAF-PRB/documents_contractuels/2.March%C3%A9s%20acc%C3%A8s%20LIMITE/6.Services%20-Maintenance/2023PFNTCAMPUS?csf=1&amp;web=1&amp;e=3iKGxw </v>
      </c>
      <c r="V176" s="278" t="str">
        <f ca="1"/>
        <v>94000,77200, 93203, 93190, 94861</v>
      </c>
      <c r="W176" s="279" t="str">
        <f ca="1"/>
        <v>BB.11 ; BB.13</v>
      </c>
      <c r="X176" s="284" t="str">
        <f ca="1"/>
        <v>SERVICES DE NETTOYAGE COURANT DES LOCAUX</v>
      </c>
    </row>
    <row r="177" spans="1:24" ht="50.15" customHeight="1" x14ac:dyDescent="0.35">
      <c r="A177" s="197" t="str">
        <f ca="1"/>
        <v>Marché en cours</v>
      </c>
      <c r="B177" s="276" t="str">
        <f ca="1"/>
        <v>B</v>
      </c>
      <c r="C177" s="277" t="str">
        <f ca="1"/>
        <v>🏗️ Bâtiments &amp; Travaux</v>
      </c>
      <c r="D177" s="278" t="str">
        <f ca="1"/>
        <v>Direction du Patrimoine et du Développement Durable</v>
      </c>
      <c r="E177" s="279" t="str">
        <f ca="1"/>
        <v>2023PFNTCAMPUS</v>
      </c>
      <c r="F177" s="278" t="str">
        <f ca="1"/>
        <v>Lot n°1 Prestation de nettoyage, de fourniture des consommables sanitaires et de vitrerie</v>
      </c>
      <c r="G177" s="279" t="str">
        <f ca="1"/>
        <v>2023PFNTCAMPUS</v>
      </c>
      <c r="H177" s="278" t="str">
        <f ca="1"/>
        <v>Lot n°1 Prestation de nettoyage, de fourniture des consommables sanitaires et de vitrerie</v>
      </c>
      <c r="I177" s="280" t="str">
        <f ca="1"/>
        <v>Appel d'offres ouvert</v>
      </c>
      <c r="J177" s="280" t="str">
        <f ca="1"/>
        <v>Accord-cadre</v>
      </c>
      <c r="K177" s="280" t="str">
        <f ca="1"/>
        <v>à bons de commande avec minimum et maximum</v>
      </c>
      <c r="L177" s="281">
        <f ca="1"/>
        <v>45226</v>
      </c>
      <c r="M177" s="281">
        <f ca="1"/>
        <v>46686</v>
      </c>
      <c r="N177" s="279" t="str">
        <f ca="1"/>
        <v>4600004287</v>
      </c>
      <c r="O177" s="282" t="str">
        <f ca="1"/>
        <v>1779.04</v>
      </c>
      <c r="P177" s="278" t="str">
        <f ca="1"/>
        <v>Services courants</v>
      </c>
      <c r="Q177" s="279" t="str">
        <f ca="1"/>
        <v>18115</v>
      </c>
      <c r="R177" s="283" t="str">
        <f ca="1"/>
        <v>APOLONIA BIOSERVICES</v>
      </c>
      <c r="S177" s="278" t="str">
        <f ca="1"/>
        <v>L'interlocuteur du titulaire : 
Service commercial
Tel : 01 49 21 20 80
Télécopie : 01 49 21 20 88
Mail : info@apoloniateam.com</v>
      </c>
      <c r="T177" s="279" t="str">
        <f ca="1"/>
        <v>FR</v>
      </c>
      <c r="U177" s="285" t="str">
        <f ca="1"/>
        <v xml:space="preserve">https://upecnumerique.sharepoint.com/:f:/r/sites/DAF-PRB/documents_contractuels/2.March%C3%A9s%20acc%C3%A8s%20LIMITE/6.Services%20-Maintenance/2023PFNTCAMPUS?csf=1&amp;web=1&amp;e=3iKGxw </v>
      </c>
      <c r="V177" s="278" t="str">
        <f ca="1"/>
        <v>94000,77200, 93203, 93190, 94861</v>
      </c>
      <c r="W177" s="279" t="str">
        <f ca="1"/>
        <v>BB.11</v>
      </c>
      <c r="X177" s="284" t="str">
        <f ca="1"/>
        <v>SERVICES DE NETTOYAGE COURANT DES LOCAUX</v>
      </c>
    </row>
    <row r="178" spans="1:24" ht="50.15" customHeight="1" x14ac:dyDescent="0.35">
      <c r="A178" s="197" t="str">
        <f ca="1"/>
        <v>Marché en cours</v>
      </c>
      <c r="B178" s="276" t="str">
        <f ca="1"/>
        <v>B</v>
      </c>
      <c r="C178" s="277" t="str">
        <f ca="1"/>
        <v>🏗️ Bâtiments &amp; Travaux</v>
      </c>
      <c r="D178" s="278" t="str">
        <f ca="1"/>
        <v>Direction du Patrimoine et du Développement Durable</v>
      </c>
      <c r="E178" s="279" t="str">
        <f ca="1"/>
        <v>2023PFNTCAMPUS</v>
      </c>
      <c r="F178" s="278" t="str">
        <f ca="1"/>
        <v>Lot n°1 Prestation de nettoyage, de fourniture des consommables sanitaires et de vitrerie</v>
      </c>
      <c r="G178" s="279" t="str">
        <f ca="1"/>
        <v>2023PFNTCAMPUS</v>
      </c>
      <c r="H178" s="278" t="str">
        <f ca="1"/>
        <v>Lot n°1 Prestation de nettoyage, de fourniture des consommables sanitaires et de vitrerie</v>
      </c>
      <c r="I178" s="280" t="str">
        <f ca="1"/>
        <v>Appel d'offres ouvert</v>
      </c>
      <c r="J178" s="280" t="str">
        <f ca="1"/>
        <v>Accord-cadre</v>
      </c>
      <c r="K178" s="280" t="str">
        <f ca="1"/>
        <v>à bons de commande avec minimum et maximum</v>
      </c>
      <c r="L178" s="281">
        <f ca="1"/>
        <v>45226</v>
      </c>
      <c r="M178" s="281">
        <f ca="1"/>
        <v>46686</v>
      </c>
      <c r="N178" s="279" t="str">
        <f ca="1"/>
        <v>4600004288</v>
      </c>
      <c r="O178" s="282" t="str">
        <f ca="1"/>
        <v>224435.96</v>
      </c>
      <c r="P178" s="278" t="str">
        <f ca="1"/>
        <v>Services courants</v>
      </c>
      <c r="Q178" s="279" t="str">
        <f ca="1"/>
        <v>18114</v>
      </c>
      <c r="R178" s="283" t="str">
        <f ca="1"/>
        <v>HIBS MULTISERVICES</v>
      </c>
      <c r="S178" s="278" t="str">
        <f ca="1"/>
        <v>L'interlocuteur du titulaire : 
Service commercial
Tél : 06 99 56 45 21
Mail : hibs2005@outlook.fr</v>
      </c>
      <c r="T178" s="279" t="str">
        <f ca="1"/>
        <v>FR</v>
      </c>
      <c r="U178" s="285" t="str">
        <f ca="1"/>
        <v xml:space="preserve">https://upecnumerique.sharepoint.com/:f:/r/sites/DAF-PRB/documents_contractuels/2.March%C3%A9s%20acc%C3%A8s%20LIMITE/6.Services%20-Maintenance/2023PFNTCAMPUS?csf=1&amp;web=1&amp;e=3iKGxw </v>
      </c>
      <c r="V178" s="278" t="str">
        <f ca="1"/>
        <v>94000,77200, 93203, 93190, 94861</v>
      </c>
      <c r="W178" s="279" t="str">
        <f ca="1"/>
        <v>BB.11 ; BB.13</v>
      </c>
      <c r="X178" s="284" t="str">
        <f ca="1"/>
        <v>SERVICES DE NETTOYAGE COURANT DES LOCAUX</v>
      </c>
    </row>
    <row r="179" spans="1:24" ht="50.15" customHeight="1" x14ac:dyDescent="0.35">
      <c r="A179" s="197" t="str">
        <f ca="1"/>
        <v>Marché en cours</v>
      </c>
      <c r="B179" s="276" t="str">
        <f ca="1"/>
        <v>B</v>
      </c>
      <c r="C179" s="277" t="str">
        <f ca="1"/>
        <v>🏗️ Bâtiments &amp; Travaux</v>
      </c>
      <c r="D179" s="278" t="str">
        <f ca="1"/>
        <v>Direction du Patrimoine et du Développement Durable</v>
      </c>
      <c r="E179" s="279" t="str">
        <f ca="1"/>
        <v>2023PFGARDUPEC</v>
      </c>
      <c r="F179" s="278" t="str">
        <f ca="1"/>
        <v>Prestations de protection des biens et des personnes, de sécurité incendie, de secours à victime et dapplication du règlement intérieur de lUniversité Paris-Est Créteil Val-de-Marne.</v>
      </c>
      <c r="G179" s="279" t="str">
        <f ca="1"/>
        <v>2023PFGARDUPEC</v>
      </c>
      <c r="H179" s="278" t="str">
        <f ca="1"/>
        <v>Prestations de protection des biens et des personnes, de sécurité incendie, de secours à victime et dapplication du règlement intérieur de lUniversité Paris-Est Créteil Val-de-Marne.</v>
      </c>
      <c r="I179" s="280" t="str">
        <f ca="1"/>
        <v>Appel d'offres ouvert</v>
      </c>
      <c r="J179" s="280" t="str">
        <f ca="1"/>
        <v>Accord-cadre</v>
      </c>
      <c r="K179" s="280" t="str">
        <f ca="1"/>
        <v>à bons de commande sans minimum et avec maximum</v>
      </c>
      <c r="L179" s="281">
        <f ca="1"/>
        <v>45261</v>
      </c>
      <c r="M179" s="281">
        <f ca="1"/>
        <v>46721</v>
      </c>
      <c r="N179" s="279" t="str">
        <f ca="1"/>
        <v>4600004289</v>
      </c>
      <c r="O179" s="282" t="str">
        <f ca="1"/>
        <v>7288019.4</v>
      </c>
      <c r="P179" s="278" t="str">
        <f ca="1"/>
        <v>Services courants</v>
      </c>
      <c r="Q179" s="279" t="str">
        <f ca="1"/>
        <v>12734</v>
      </c>
      <c r="R179" s="283" t="str">
        <f ca="1"/>
        <v>FORCE 12 SARL</v>
      </c>
      <c r="S179" s="278" t="str">
        <f ca="1"/>
        <v>L'interlocuteur du titulaire :</v>
      </c>
      <c r="T179" s="279" t="str">
        <f ca="1"/>
        <v>FR</v>
      </c>
      <c r="U179" s="285" t="str">
        <f ca="1"/>
        <v>https://upecnumerique.sharepoint.com/:f:/r/sites/DAF-PRB/documents_contractuels/2.March%C3%A9s%20acc%C3%A8s%20LIMITE/6.Services%20-Maintenance/2023PFGARDUPEC?csf=1&amp;web=1</v>
      </c>
      <c r="V179" s="278" t="str">
        <f ca="1"/>
        <v>(77) Seine-et-Marne, (93) Seine-Saint-Denis, (94) Val-de-Marne</v>
      </c>
      <c r="W179" s="279" t="str">
        <f ca="1"/>
        <v>BC.01</v>
      </c>
      <c r="X179" s="284" t="str">
        <f ca="1"/>
        <v>SERVICES DE GARDIENNAGE ET DE SECURITE</v>
      </c>
    </row>
    <row r="180" spans="1:24" ht="50.15" customHeight="1" x14ac:dyDescent="0.35">
      <c r="A180" s="197" t="str">
        <f ca="1"/>
        <v>Marché terminé</v>
      </c>
      <c r="B180" s="276" t="str">
        <f ca="1"/>
        <v>B</v>
      </c>
      <c r="C180" s="277" t="str">
        <f ca="1"/>
        <v>🏗️ Bâtiments &amp; Travaux</v>
      </c>
      <c r="D180" s="278" t="str">
        <f ca="1"/>
        <v>Direction du Patrimoine et du Développement Durable</v>
      </c>
      <c r="E180" s="279" t="str">
        <f ca="1"/>
        <v>2019PFMCECPRCH</v>
      </c>
      <c r="F180" s="278" t="str">
        <f ca="1"/>
        <v>Maintenance des compresseurs à air comprimé</v>
      </c>
      <c r="G180" s="279" t="str">
        <f ca="1"/>
        <v>2019PFMCECPRCH</v>
      </c>
      <c r="H180" s="278" t="str">
        <f ca="1"/>
        <v>Maintenance des compresseurs à air comprimé</v>
      </c>
      <c r="I180" s="280" t="str">
        <f ca="1"/>
        <v>Procédure formalisée</v>
      </c>
      <c r="J180" s="280" t="str">
        <f ca="1"/>
        <v>Accord-cadre</v>
      </c>
      <c r="K180" s="280" t="str">
        <f ca="1"/>
        <v>à bons de commande sans minimum et avec maximum</v>
      </c>
      <c r="L180" s="281">
        <f ca="1"/>
        <v>43621</v>
      </c>
      <c r="M180" s="281">
        <f ca="1"/>
        <v>45446</v>
      </c>
      <c r="N180" s="279" t="str">
        <f ca="1"/>
        <v>4600004295</v>
      </c>
      <c r="O180" s="282" t="str">
        <f ca="1"/>
        <v>14771.28</v>
      </c>
      <c r="P180" s="278" t="str">
        <f ca="1"/>
        <v>Services courants</v>
      </c>
      <c r="Q180" s="279" t="str">
        <f ca="1"/>
        <v>18176</v>
      </c>
      <c r="R180" s="283" t="str">
        <f ca="1"/>
        <v>GROUPE FLI</v>
      </c>
      <c r="S180" s="278" t="str">
        <f ca="1"/>
        <v>isabelle.jailmain@groupe-fli.com---0158030920</v>
      </c>
      <c r="T180" s="279" t="str">
        <f ca="1"/>
        <v>FR</v>
      </c>
      <c r="U180" s="285"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80" s="278" t="str">
        <f ca="1"/>
        <v>Tous les sites de l'UPEC sauf marché(s) réservé(s) ou limité(s) à certains services particuliers. Contacter le Pôle achats dans le doute.</v>
      </c>
      <c r="W180" s="279" t="str">
        <f ca="1"/>
        <v>BE.15</v>
      </c>
      <c r="X180" s="284" t="str">
        <f ca="1"/>
        <v>REP/MAINT INSTALLATIONS EQUIPEM.CLIM VENTIL CHAUF RESERVOIRS</v>
      </c>
    </row>
    <row r="181" spans="1:24" ht="50.15" customHeight="1" x14ac:dyDescent="0.35">
      <c r="A181" s="197" t="str">
        <f ca="1"/>
        <v>Marché terminé</v>
      </c>
      <c r="B181" s="276" t="str">
        <f ca="1"/>
        <v>B</v>
      </c>
      <c r="C181" s="277" t="str">
        <f ca="1"/>
        <v>🏗️ Bâtiments &amp; Travaux</v>
      </c>
      <c r="D181" s="278" t="str">
        <f ca="1"/>
        <v>Direction du Patrimoine et du Développement Durable</v>
      </c>
      <c r="E181" s="279" t="str">
        <f ca="1"/>
        <v>2022PFNETTUPEC</v>
      </c>
      <c r="F181" s="278" t="str">
        <f ca="1"/>
        <v>Lot n°1 Campus André Boulle et Saint-Simon</v>
      </c>
      <c r="G181" s="279" t="str">
        <f ca="1"/>
        <v>2022PFNETTUPEC</v>
      </c>
      <c r="H181" s="278" t="str">
        <f ca="1"/>
        <v>Lot n°1 Campus André Boulle et Saint-Simon</v>
      </c>
      <c r="I181" s="280" t="str">
        <f ca="1"/>
        <v>Appel d'offres ouvert</v>
      </c>
      <c r="J181" s="280" t="str">
        <f ca="1"/>
        <v>Accord-cadre</v>
      </c>
      <c r="K181" s="280" t="str">
        <f ca="1"/>
        <v>à bons de commande sans minimum et avec maximum</v>
      </c>
      <c r="L181" s="281">
        <f ca="1"/>
        <v>44682</v>
      </c>
      <c r="M181" s="281">
        <f ca="1"/>
        <v>46142</v>
      </c>
      <c r="N181" s="279" t="str">
        <f ca="1"/>
        <v>4600004296</v>
      </c>
      <c r="O181" s="282" t="str">
        <f ca="1"/>
        <v>70000</v>
      </c>
      <c r="P181" s="278" t="str">
        <f ca="1"/>
        <v>Services courants</v>
      </c>
      <c r="Q181" s="279" t="str">
        <f ca="1"/>
        <v>13751</v>
      </c>
      <c r="R181" s="283" t="str">
        <f ca="1"/>
        <v>ENTREPRISE GUY CHALLANCIN</v>
      </c>
      <c r="S181" s="278" t="str">
        <f ca="1"/>
        <v>0145107351</v>
      </c>
      <c r="T181" s="279" t="str">
        <f ca="1"/>
        <v>FR</v>
      </c>
      <c r="U181" s="285" t="str">
        <f ca="1"/>
        <v>https://upecnumerique.sharepoint.com/sites/DAF-PRB/documents_contractuels/Forms/AllItems.aspx?RootFolder=/sites%2FDAF%2DPRB%2Fdocuments%5Fcontractuels%2F1%2EMarch%C3%A9s%20ouverts%20%C3%A0%20TOUS%2F4%2EFonctionnement%20Courant%2F2022PFNETTUPEC&amp;View=%7B6F884D63%2DDCF1%2D49B2%2DBCDC%2DBDF571290E5C%7D</v>
      </c>
      <c r="V181" s="278" t="str">
        <f ca="1"/>
        <v>Tous les sites de l'UPEC sauf marché(s) réservé(s) ou limité(s) à certains services particuliers. Contacter le Pôle achats dans le doute.</v>
      </c>
      <c r="W181" s="279" t="str">
        <f ca="1"/>
        <v>BB.11</v>
      </c>
      <c r="X181" s="284" t="str">
        <f ca="1"/>
        <v>SERVICES DE NETTOYAGE COURANT DES LOCAUX</v>
      </c>
    </row>
    <row r="182" spans="1:24" ht="50.15" customHeight="1" x14ac:dyDescent="0.35">
      <c r="A182" s="197" t="str">
        <f ca="1"/>
        <v>Marché en cours</v>
      </c>
      <c r="B182" s="276" t="str">
        <f ca="1"/>
        <v>B</v>
      </c>
      <c r="C182" s="277" t="str">
        <f ca="1"/>
        <v>🏗️ Bâtiments &amp; Travaux</v>
      </c>
      <c r="D182" s="278" t="str">
        <f ca="1"/>
        <v>Direction du Patrimoine et du Développement Durable</v>
      </c>
      <c r="E182" s="279" t="str">
        <f ca="1"/>
        <v>2023DAEASCENSE</v>
      </c>
      <c r="F182" s="278" t="str">
        <f ca="1"/>
        <v>Maintenance des ascenseurs (DAE)</v>
      </c>
      <c r="G182" s="279" t="str">
        <f ca="1"/>
        <v>2023DAEASCENSE</v>
      </c>
      <c r="H182" s="278" t="str">
        <f ca="1"/>
        <v>Maintenance des ascenseurs (DAE)</v>
      </c>
      <c r="I182" s="280" t="str">
        <f ca="1"/>
        <v>Procédure adaptée (DAE)</v>
      </c>
      <c r="J182" s="280" t="str">
        <f ca="1"/>
        <v>Contrat mixte</v>
      </c>
      <c r="K182" s="280" t="str">
        <f ca="1"/>
        <v>Contrat mixte</v>
      </c>
      <c r="L182" s="281">
        <f ca="1"/>
        <v>45271</v>
      </c>
      <c r="M182" s="281">
        <f ca="1"/>
        <v>47118</v>
      </c>
      <c r="N182" s="279" t="str">
        <f ca="1"/>
        <v>4600004297</v>
      </c>
      <c r="O182" s="282" t="str">
        <f ca="1"/>
        <v>850000</v>
      </c>
      <c r="P182" s="278" t="str">
        <f ca="1"/>
        <v>Services courants</v>
      </c>
      <c r="Q182" s="279" t="str">
        <f ca="1"/>
        <v>1843</v>
      </c>
      <c r="R182" s="283" t="str">
        <f ca="1"/>
        <v>OTIS</v>
      </c>
      <c r="S182" s="278" t="str">
        <f ca="1"/>
        <v>serviceclients@portis.fr / florent.capicchioni@portis.fr / 06 03 00 15 12</v>
      </c>
      <c r="T182" s="279" t="str">
        <f ca="1"/>
        <v>FR</v>
      </c>
      <c r="U182" s="285" t="str">
        <f ca="1"/>
        <v>https://upecnumerique.sharepoint.com/:f:/r/sites/DAF-PRB/documents_contractuels/2.March%C3%A9s%20acc%C3%A8s%20LIMITE/1.Achats%20mutualis%C3%A9s/2023DAEASCENSE?csf=1&amp;web=1&amp;e=3E6OBF</v>
      </c>
      <c r="V182" s="278" t="str">
        <f ca="1"/>
        <v>Tous les sites de l'UPEC sauf marché(s) réservé(s) ou limité(s) à certains services particuliers. Contacter le Pôle achats dans le doute.</v>
      </c>
      <c r="W182" s="279" t="str">
        <f ca="1"/>
        <v>BE.11</v>
      </c>
      <c r="X182" s="284" t="str">
        <f ca="1"/>
        <v>REPARATION ET MAINTENANCE DES EQUIPEMENTS  DE LEVAGE</v>
      </c>
    </row>
    <row r="183" spans="1:24" ht="50.15" customHeight="1" x14ac:dyDescent="0.35">
      <c r="A183" s="197" t="str">
        <f ca="1"/>
        <v>Marché en cours</v>
      </c>
      <c r="B183" s="276" t="str">
        <f ca="1"/>
        <v>B</v>
      </c>
      <c r="C183" s="277" t="str">
        <f ca="1"/>
        <v>🏗️ Bâtiments &amp; Travaux</v>
      </c>
      <c r="D183" s="278" t="str">
        <f ca="1"/>
        <v>Direction du Patrimoine et du Développement Durable</v>
      </c>
      <c r="E183" s="279" t="str">
        <f ca="1"/>
        <v>2023PFNUISIBLE</v>
      </c>
      <c r="F183" s="278" t="str">
        <f ca="1"/>
        <v>Traitement contre les nuisibles (désinsectisation, dératisation/ rongeurs, dépigeonnisation) sur les différents sites de luniversité Paris-Est Créteil.</v>
      </c>
      <c r="G183" s="279" t="str">
        <f ca="1"/>
        <v>2023PFNUISIBLE</v>
      </c>
      <c r="H183" s="278" t="str">
        <f ca="1"/>
        <v>Traitement contre les nuisibles (désinsectisation, dératisation/ rongeurs, dépigeonnisation) sur les différents sites de luniversité Paris-Est Créteil.</v>
      </c>
      <c r="I183" s="280" t="str">
        <f ca="1"/>
        <v>Appel d'offres ouvert</v>
      </c>
      <c r="J183" s="280" t="str">
        <f ca="1"/>
        <v>Accord-cadre</v>
      </c>
      <c r="K183" s="280" t="str">
        <f ca="1"/>
        <v>à bons de commande sans minimum et avec maximum</v>
      </c>
      <c r="L183" s="281">
        <f ca="1"/>
        <v>44433</v>
      </c>
      <c r="M183" s="281">
        <f ca="1"/>
        <v>46760</v>
      </c>
      <c r="N183" s="279" t="str">
        <f ca="1"/>
        <v>4600004314</v>
      </c>
      <c r="O183" s="282" t="str">
        <f ca="1"/>
        <v>69457.44</v>
      </c>
      <c r="P183" s="278" t="str">
        <f ca="1"/>
        <v>Services courants</v>
      </c>
      <c r="Q183" s="279" t="str">
        <f ca="1"/>
        <v>15484</v>
      </c>
      <c r="R183" s="283" t="str">
        <f ca="1"/>
        <v>HP SERVICES</v>
      </c>
      <c r="S183" s="278" t="str">
        <f ca="1"/>
        <v>hp-services@wanadoo.fr;  0169384724</v>
      </c>
      <c r="T183" s="279" t="str">
        <f ca="1"/>
        <v>FR</v>
      </c>
      <c r="U183" s="285" t="str">
        <f ca="1"/>
        <v>https://upecnumerique.sharepoint.com/:f:/r/sites/DAF-PRB/documents_contractuels/2.March%C3%A9s%20acc%C3%A8s%20LIMITE/6.Services%20-Maintenance/2024PAINTERAIE?csf=1&amp;web=1&amp;e=NNt9vF</v>
      </c>
      <c r="V183" s="278" t="str">
        <f ca="1"/>
        <v>(77) Seine-et-Marne, (93) Seine-Saint-Denis, (94) Val-de-Marne</v>
      </c>
      <c r="W183" s="279" t="str">
        <f ca="1"/>
        <v>BB.23 ; BB.22</v>
      </c>
      <c r="X183" s="284" t="str">
        <f ca="1"/>
        <v>SERVICES DE DESINSECTISATION</v>
      </c>
    </row>
    <row r="184" spans="1:24" ht="50.15" customHeight="1" x14ac:dyDescent="0.35">
      <c r="A184" s="197" t="str">
        <f ca="1"/>
        <v>Marché terminé</v>
      </c>
      <c r="B184" s="276" t="str">
        <f ca="1"/>
        <v>B</v>
      </c>
      <c r="C184" s="277" t="str">
        <f ca="1"/>
        <v>🏗️ Bâtiments &amp; Travaux</v>
      </c>
      <c r="D184" s="278" t="str">
        <f ca="1"/>
        <v>Direction du Patrimoine et du Développement Durable</v>
      </c>
      <c r="E184" s="279" t="str">
        <f ca="1"/>
        <v>2023PADIAGMSET</v>
      </c>
      <c r="F184" s="278" t="str">
        <f ca="1"/>
        <v>MISSION DE DIAGNOSTIC DES INSTALLATIONS CVC MAISON DES SCIENCES DE LENVIRONNEMENT CAMPUS CENTRE DE LUNIVERSITE PARIS-EST CRETEIL VAL-DE-MARNE</v>
      </c>
      <c r="G184" s="279" t="str">
        <f ca="1"/>
        <v>2023PADIAGMSET</v>
      </c>
      <c r="H184" s="278" t="str">
        <f ca="1"/>
        <v>MISSION DE DIAGNOSTIC DES INSTALLATIONS CVC MAISON DES SCIENCES DE LENVIRONNEMENT CAMPUS CENTRE DE LUNIVERSITE PARIS-EST CRETEIL VAL-DE-MARNE</v>
      </c>
      <c r="I184" s="280" t="str">
        <f ca="1"/>
        <v>Procédure adaptée ouverte</v>
      </c>
      <c r="J184" s="280" t="str">
        <f ca="1"/>
        <v>Marché</v>
      </c>
      <c r="K184" s="280" t="str">
        <f ca="1"/>
        <v>à tranches</v>
      </c>
      <c r="L184" s="281">
        <f ca="1"/>
        <v>45321</v>
      </c>
      <c r="M184" s="281">
        <f ca="1"/>
        <v>45380</v>
      </c>
      <c r="N184" s="279" t="str">
        <f ca="1"/>
        <v>4600004322</v>
      </c>
      <c r="O184" s="282" t="str">
        <f ca="1"/>
        <v>47300</v>
      </c>
      <c r="P184" s="278" t="str">
        <f ca="1"/>
        <v>Services courants</v>
      </c>
      <c r="Q184" s="279" t="str">
        <f ca="1"/>
        <v>18443</v>
      </c>
      <c r="R184" s="283" t="str">
        <f ca="1"/>
        <v>OTEIS</v>
      </c>
      <c r="S184" s="278" t="str">
        <f ca="1"/>
        <v>conseil@oteis.fr   05 67 22 32 25</v>
      </c>
      <c r="T184" s="279" t="str">
        <f ca="1"/>
        <v>FR</v>
      </c>
      <c r="U184" s="285" t="str">
        <f ca="1"/>
        <v>https://upecnumerique.sharepoint.com/:f:/r/sites/DAF-PRB/documents_contractuels/2.March%C3%A9s%20acc%C3%A8s%20LIMITE/7.Travaux%20-%20maitrise%20d%27%C5%93uvre%20-coordination/2023PADIAGMSET?csf=1&amp;web=1&amp;e=QS8hzt</v>
      </c>
      <c r="V184" s="278" t="str">
        <f ca="1"/>
        <v>Université Paris-Est Créteil, Campus centre, Créteil.</v>
      </c>
      <c r="W184" s="279" t="str">
        <f ca="1"/>
        <v>BF.14</v>
      </c>
      <c r="X184" s="284" t="str">
        <f ca="1"/>
        <v>CONTROLES TECHNIQUES, MISSIONS DE SECURITE, CSPS</v>
      </c>
    </row>
    <row r="185" spans="1:24" ht="50.15" customHeight="1" x14ac:dyDescent="0.35">
      <c r="A185" s="197" t="str">
        <f ca="1"/>
        <v>Marché en cours</v>
      </c>
      <c r="B185" s="276" t="str">
        <f ca="1"/>
        <v>B</v>
      </c>
      <c r="C185" s="277" t="str">
        <f ca="1"/>
        <v>🏗️ Bâtiments &amp; Travaux</v>
      </c>
      <c r="D185" s="278" t="str">
        <f ca="1"/>
        <v>Direction du Patrimoine et du Développement Durable</v>
      </c>
      <c r="E185" s="279" t="str">
        <f ca="1"/>
        <v>2023PACOORDSSI</v>
      </c>
      <c r="F185" s="278" t="str">
        <f ca="1"/>
        <v>Prestations de coordination des Systèmes de Sécurité Incendie (SSI), à réaliser par un coordinateur SSI en application des normes NFS 61.931et NFS 61.932 pendant les phases de conception, de réalisation et d'exploitation des différents bâti</v>
      </c>
      <c r="G185" s="279" t="str">
        <f ca="1"/>
        <v>2023PACOORDSSI</v>
      </c>
      <c r="H185" s="278" t="str">
        <f ca="1"/>
        <v>Prestations de coordination des Systèmes de Sécurité Incendie (SSI), à réaliser par un coordinateur SSI en application des normes NFS 61.931et NFS 61.932 pendant les phases de conception, de réalisation et d'exploitation des différents bâti</v>
      </c>
      <c r="I185" s="280" t="str">
        <f ca="1"/>
        <v>Procédure adaptée ouverte</v>
      </c>
      <c r="J185" s="280" t="str">
        <f ca="1"/>
        <v>Accord-cadre</v>
      </c>
      <c r="K185" s="280" t="str">
        <f ca="1"/>
        <v>à bons de commande sans minimum et avec maximum</v>
      </c>
      <c r="L185" s="281">
        <f ca="1"/>
        <v>45321</v>
      </c>
      <c r="M185" s="281">
        <f ca="1"/>
        <v>46781</v>
      </c>
      <c r="N185" s="279" t="str">
        <f ca="1"/>
        <v>4600004323</v>
      </c>
      <c r="O185" s="282" t="str">
        <f ca="1"/>
        <v>20000</v>
      </c>
      <c r="P185" s="278" t="str">
        <f ca="1"/>
        <v>Services courants</v>
      </c>
      <c r="Q185" s="279" t="str">
        <f ca="1"/>
        <v>18441</v>
      </c>
      <c r="R185" s="283" t="str">
        <f ca="1"/>
        <v>SOCOTEC SMART SOLUTIONS</v>
      </c>
      <c r="S185" s="278" t="str">
        <f ca="1"/>
        <v>0156242157    66  nathalie.duval@socotecsmartsolutions.fr</v>
      </c>
      <c r="T185" s="279" t="str">
        <f ca="1"/>
        <v>FR</v>
      </c>
      <c r="U185" s="285" t="str">
        <f ca="1"/>
        <v>https://upecnumerique.sharepoint.com/:f:/r/sites/DAF-PRB/documents_contractuels/2.March%C3%A9s%20acc%C3%A8s%20LIMITE/2.Prestations%20d%27accompagnement-Conseil/20213PAECONUCMQ?csf=1&amp;web=1&amp;e=zvmm1g</v>
      </c>
      <c r="V185" s="278" t="str">
        <f ca="1"/>
        <v>Les sites de l'université Paris-Est Créteil (départements 77, 93 et 94)</v>
      </c>
      <c r="W185" s="279" t="str">
        <f ca="1"/>
        <v>BF.15</v>
      </c>
      <c r="X185" s="284" t="str">
        <f ca="1"/>
        <v>DIAGNOSTICS ORDONNANCEMENT-PILOTAGE-COORDINATION (OPC), SSI</v>
      </c>
    </row>
    <row r="186" spans="1:24" ht="50.15" customHeight="1" x14ac:dyDescent="0.35">
      <c r="A186" s="197" t="str">
        <f ca="1"/>
        <v>Marché en cours</v>
      </c>
      <c r="B186" s="276" t="str">
        <f ca="1"/>
        <v>B</v>
      </c>
      <c r="C186" s="277" t="str">
        <f ca="1"/>
        <v>🏗️ Bâtiments &amp; Travaux</v>
      </c>
      <c r="D186" s="278" t="str">
        <f ca="1"/>
        <v>Direction du Patrimoine et du Développement Durable</v>
      </c>
      <c r="E186" s="279" t="str">
        <f ca="1"/>
        <v>2023PFMCECHAUF</v>
      </c>
      <c r="F186" s="278" t="str">
        <f ca="1"/>
        <v>Maintenance des installations de CVC des locaux scientifiques des sites du Val-de-Marne de l'Université Paris-Est Créteil.</v>
      </c>
      <c r="G186" s="279" t="str">
        <f ca="1"/>
        <v>2023PFMCECHAUF</v>
      </c>
      <c r="H186" s="278" t="str">
        <f ca="1"/>
        <v>Maintenance des installations de CVC des locaux scientifiques des sites du Val-de-Marne de l'Université Paris-Est Créteil.</v>
      </c>
      <c r="I186" s="280" t="str">
        <f ca="1"/>
        <v>Appel d'offres ouvert</v>
      </c>
      <c r="J186" s="280" t="str">
        <f ca="1"/>
        <v>Accord-cadre</v>
      </c>
      <c r="K186" s="280" t="str">
        <f ca="1"/>
        <v>à bons de commande sans minimum et avec maximum</v>
      </c>
      <c r="L186" s="281">
        <f ca="1"/>
        <v>45383</v>
      </c>
      <c r="M186" s="281">
        <f ca="1"/>
        <v>46843</v>
      </c>
      <c r="N186" s="279" t="str">
        <f ca="1"/>
        <v>4600004326</v>
      </c>
      <c r="O186" s="282" t="str">
        <f ca="1"/>
        <v>450000</v>
      </c>
      <c r="P186" s="278" t="str">
        <f ca="1"/>
        <v>Services courants</v>
      </c>
      <c r="Q186" s="279" t="str">
        <f ca="1"/>
        <v>2161</v>
      </c>
      <c r="R186" s="283" t="str">
        <f ca="1"/>
        <v>CLIMASCIENCE</v>
      </c>
      <c r="S186" s="278" t="str">
        <f ca="1"/>
        <v>0169187733 - commercial@climascience.com</v>
      </c>
      <c r="T186" s="279" t="str">
        <f ca="1"/>
        <v>FR</v>
      </c>
      <c r="U186" s="285" t="str">
        <f ca="1"/>
        <v>https://upecnumerique.sharepoint.com/:f:/r/sites/DAF-PRB/documents_contractuels/2.March%C3%A9s%20acc%C3%A8s%20LIMITE/6.Services%20-Maintenance/2023PFNTCAMPUS?csf=1&amp;web=1&amp;e=3iKGxw</v>
      </c>
      <c r="V186" s="278" t="str">
        <f ca="1"/>
        <v>Les sites de l'université Paris-Est Créteil (département 94).</v>
      </c>
      <c r="W186" s="279" t="str">
        <f ca="1"/>
        <v>BE.15 ; BE.07</v>
      </c>
      <c r="X186" s="284" t="str">
        <f ca="1"/>
        <v>REP/MAINT INSTALLATIONS EQUIPEM.CLIM VENTIL CHAUF RESERVOIRS</v>
      </c>
    </row>
    <row r="187" spans="1:24" ht="50.15" customHeight="1" x14ac:dyDescent="0.35">
      <c r="A187" s="197" t="str">
        <f ca="1"/>
        <v>Marché terminé</v>
      </c>
      <c r="B187" s="276" t="str">
        <f ca="1"/>
        <v>B</v>
      </c>
      <c r="C187" s="277" t="str">
        <f ca="1"/>
        <v>🏗️ Bâtiments &amp; Travaux</v>
      </c>
      <c r="D187" s="278" t="str">
        <f ca="1"/>
        <v>Direction du Patrimoine et du Développement Durable</v>
      </c>
      <c r="E187" s="279" t="str">
        <f ca="1"/>
        <v>2023PATVXPASSE</v>
      </c>
      <c r="F187" s="278" t="str">
        <f ca="1"/>
        <v>RRENOVATION DE LA PASSERELLE DE LIAISON ENTRE LE PARVIS ET LE BÂTIMENT T, CAMPUS CENTRE A CRETEIL POUR LE COMPTE DE LUNIVERSITE PARIS-EST-CRETEIL VAL-DE-MARNE.</v>
      </c>
      <c r="G187" s="279" t="str">
        <f ca="1"/>
        <v>2023PATVXPASSE</v>
      </c>
      <c r="H187" s="278" t="str">
        <f ca="1"/>
        <v>Lot n°1 - Démolition  Gros Œuvre</v>
      </c>
      <c r="I187" s="280" t="str">
        <f ca="1"/>
        <v>Appel d'offres ouvert</v>
      </c>
      <c r="J187" s="280" t="str">
        <f ca="1"/>
        <v>Marché</v>
      </c>
      <c r="K187" s="280" t="str">
        <f ca="1"/>
        <v>ordinaire</v>
      </c>
      <c r="L187" s="281">
        <f ca="1"/>
        <v>45365</v>
      </c>
      <c r="M187" s="281">
        <f ca="1"/>
        <v>45517</v>
      </c>
      <c r="N187" s="279" t="str">
        <f ca="1"/>
        <v>4600004327</v>
      </c>
      <c r="O187" s="282" t="str">
        <f ca="1"/>
        <v>200000</v>
      </c>
      <c r="P187" s="278" t="str">
        <f ca="1"/>
        <v>Travaux</v>
      </c>
      <c r="Q187" s="279" t="str">
        <f ca="1"/>
        <v>18611</v>
      </c>
      <c r="R187" s="283" t="str">
        <f ca="1"/>
        <v>LBC SAS</v>
      </c>
      <c r="S187" s="278" t="str">
        <f ca="1"/>
        <v>contact@lbcbatiment.fr   --   01 60 10 19 19</v>
      </c>
      <c r="T187" s="279" t="str">
        <f ca="1"/>
        <v>FR</v>
      </c>
      <c r="U187" s="285" t="str">
        <f ca="1"/>
        <v>https://upecnumerique.sharepoint.com/:f:/r/sites/DAF-PRB/documents_contractuels/2.March%C3%A9s%20acc%C3%A8s%20LIMITE/7.Travaux%20-%20maitrise%20d%27%C5%93uvre%20-coordination/2023PATVXPASSE?csf=1&amp;web=1&amp;e=x4Lcww</v>
      </c>
      <c r="V187" s="278" t="str">
        <f ca="1"/>
        <v>Université Paris-Est Créteil, Campus centre Créteil, 61 avenue du Général de Gaulle, 94000 Créteil.</v>
      </c>
      <c r="W187" s="279" t="str">
        <f ca="1"/>
        <v>BF.02</v>
      </c>
      <c r="X187" s="284" t="str">
        <f ca="1"/>
        <v>TRAVAUX DE REHABILITATION OU DE REUTILISATION</v>
      </c>
    </row>
    <row r="188" spans="1:24" ht="50.15" customHeight="1" x14ac:dyDescent="0.35">
      <c r="A188" s="197" t="str">
        <f ca="1"/>
        <v>Marché terminé</v>
      </c>
      <c r="B188" s="276" t="str">
        <f ca="1"/>
        <v>B</v>
      </c>
      <c r="C188" s="277" t="str">
        <f ca="1"/>
        <v>🏗️ Bâtiments &amp; Travaux</v>
      </c>
      <c r="D188" s="278" t="str">
        <f ca="1"/>
        <v>Direction du Patrimoine et du Développement Durable</v>
      </c>
      <c r="E188" s="279" t="str">
        <f ca="1"/>
        <v>2023PATVXPASSE</v>
      </c>
      <c r="F188" s="278" t="str">
        <f ca="1"/>
        <v>RRENOVATION DE LA PASSERELLE DE LIAISON ENTRE LE PARVIS ET LE BÂTIMENT T, CAMPUS CENTRE A CRETEIL POUR LE COMPTE DE LUNIVERSITE PARIS-EST-CRETEIL VAL-DE-MARNE.</v>
      </c>
      <c r="G188" s="279" t="str">
        <f ca="1"/>
        <v>2023PATVXPASSE</v>
      </c>
      <c r="H188" s="278" t="str">
        <f ca="1"/>
        <v>Lot n°2 - Charpente métallique</v>
      </c>
      <c r="I188" s="280" t="str">
        <f ca="1"/>
        <v>Appel d'offres ouvert</v>
      </c>
      <c r="J188" s="280" t="str">
        <f ca="1"/>
        <v>Marché</v>
      </c>
      <c r="K188" s="280" t="str">
        <f ca="1"/>
        <v>ordinaire</v>
      </c>
      <c r="L188" s="281">
        <f ca="1"/>
        <v>45365</v>
      </c>
      <c r="M188" s="281">
        <f ca="1"/>
        <v>45517</v>
      </c>
      <c r="N188" s="279" t="str">
        <f ca="1"/>
        <v>4600004328</v>
      </c>
      <c r="O188" s="282" t="str">
        <f ca="1"/>
        <v>799999</v>
      </c>
      <c r="P188" s="278" t="str">
        <f ca="1"/>
        <v>Travaux</v>
      </c>
      <c r="Q188" s="279" t="str">
        <f ca="1"/>
        <v>18611</v>
      </c>
      <c r="R188" s="283" t="str">
        <f ca="1"/>
        <v>LBC SAS</v>
      </c>
      <c r="S188" s="278" t="str">
        <f ca="1"/>
        <v>contact@lbcbatiment.fr   --   01 60 10 19 19</v>
      </c>
      <c r="T188" s="279" t="str">
        <f ca="1"/>
        <v>FR</v>
      </c>
      <c r="U188" s="285" t="str">
        <f ca="1"/>
        <v>https://upecnumerique.sharepoint.com/:f:/r/sites/DAF-PRB/documents_contractuels/2.March%C3%A9s%20acc%C3%A8s%20LIMITE/7.Travaux%20-%20maitrise%20d%27%C5%93uvre%20-coordination/2023PATVXPASSE?csf=1&amp;web=1&amp;e=x4Lcww</v>
      </c>
      <c r="V188" s="278" t="str">
        <f ca="1"/>
        <v>Université Paris-Est Créteil, Campus centre Créteil, 61 avenue du Général de Gaulle, 94000 Créteil.</v>
      </c>
      <c r="W188" s="279" t="str">
        <f ca="1"/>
        <v>BF.02</v>
      </c>
      <c r="X188" s="284" t="str">
        <f ca="1"/>
        <v>TRAVAUX DE REHABILITATION OU DE REUTILISATION</v>
      </c>
    </row>
    <row r="189" spans="1:24" ht="50.15" customHeight="1" x14ac:dyDescent="0.35">
      <c r="A189" s="197" t="str">
        <f ca="1"/>
        <v>Marché terminé</v>
      </c>
      <c r="B189" s="276" t="str">
        <f ca="1"/>
        <v>B</v>
      </c>
      <c r="C189" s="277" t="str">
        <f ca="1"/>
        <v>🏗️ Bâtiments &amp; Travaux</v>
      </c>
      <c r="D189" s="278" t="str">
        <f ca="1"/>
        <v>Direction du Patrimoine et du Développement Durable</v>
      </c>
      <c r="E189" s="279" t="str">
        <f ca="1"/>
        <v>2023PATVXPASSE</v>
      </c>
      <c r="F189" s="278" t="str">
        <f ca="1"/>
        <v>RRENOVATION DE LA PASSERELLE DE LIAISON ENTRE LE PARVIS ET LE BÂTIMENT T, CAMPUS CENTRE A CRETEIL POUR LE COMPTE DE LUNIVERSITE PARIS-EST-CRETEIL VAL-DE-MARNE.</v>
      </c>
      <c r="G189" s="279" t="str">
        <f ca="1"/>
        <v>2023PATVXPASSE</v>
      </c>
      <c r="H189" s="278" t="str">
        <f ca="1"/>
        <v>Lot n°3   - Charpente bois</v>
      </c>
      <c r="I189" s="280" t="str">
        <f ca="1"/>
        <v>Appel d'offres ouvert</v>
      </c>
      <c r="J189" s="280" t="str">
        <f ca="1"/>
        <v>Marché</v>
      </c>
      <c r="K189" s="280" t="str">
        <f ca="1"/>
        <v>ordinaire</v>
      </c>
      <c r="L189" s="281">
        <f ca="1"/>
        <v>45365</v>
      </c>
      <c r="M189" s="281">
        <f ca="1"/>
        <v>45517</v>
      </c>
      <c r="N189" s="279" t="str">
        <f ca="1"/>
        <v>4600004329</v>
      </c>
      <c r="O189" s="282" t="str">
        <f ca="1"/>
        <v>249779.94</v>
      </c>
      <c r="P189" s="278" t="str">
        <f ca="1"/>
        <v>Travaux</v>
      </c>
      <c r="Q189" s="279" t="str">
        <f ca="1"/>
        <v>18611</v>
      </c>
      <c r="R189" s="283" t="str">
        <f ca="1"/>
        <v>LBC SAS</v>
      </c>
      <c r="S189" s="278" t="str">
        <f ca="1"/>
        <v>contact@lbcbatiment.fr   --   01 60 10 19 19</v>
      </c>
      <c r="T189" s="279" t="str">
        <f ca="1"/>
        <v>FR</v>
      </c>
      <c r="U189" s="285" t="str">
        <f ca="1"/>
        <v>https://upecnumerique.sharepoint.com/:f:/r/sites/DAF-PRB/documents_contractuels/2.March%C3%A9s%20acc%C3%A8s%20LIMITE/5.Informatiques-bureatiques/2023PFAUTOCOMM?csf=1&amp;web=1&amp;e=ijt8LI</v>
      </c>
      <c r="V189" s="278" t="str">
        <f ca="1"/>
        <v>Université Paris-Est Créteil, Campus centre Créteil, 61 avenue du Général de Gaulle, 94000 Créteil.</v>
      </c>
      <c r="W189" s="279" t="str">
        <f ca="1"/>
        <v>BF.02</v>
      </c>
      <c r="X189" s="284" t="str">
        <f ca="1"/>
        <v>TRAVAUX DE REHABILITATION OU DE REUTILISATION</v>
      </c>
    </row>
    <row r="190" spans="1:24" ht="50.15" customHeight="1" x14ac:dyDescent="0.35">
      <c r="A190" s="197" t="str">
        <f ca="1"/>
        <v>Marché en cours</v>
      </c>
      <c r="B190" s="276" t="str">
        <f ca="1"/>
        <v>B</v>
      </c>
      <c r="C190" s="277" t="str">
        <f ca="1"/>
        <v>🏗️ Bâtiments &amp; Travaux</v>
      </c>
      <c r="D190" s="278" t="str">
        <f ca="1"/>
        <v>Direction du Patrimoine et du Développement Durable</v>
      </c>
      <c r="E190" s="279" t="str">
        <f ca="1"/>
        <v>2024PFMCECPRCH</v>
      </c>
      <c r="F190" s="278" t="str">
        <f ca="1"/>
        <v>Exploitation et maintenance de niveau 1 à 4 des compresseurs à air comprimé et des canalisations jusqu'au robinet d'arrêt des Campus de l'Université Paris-Est Créteil.</v>
      </c>
      <c r="G190" s="279" t="str">
        <f ca="1"/>
        <v>2024PFMCECPRCH</v>
      </c>
      <c r="H190" s="278" t="str">
        <f ca="1"/>
        <v>Lot n°1</v>
      </c>
      <c r="I190" s="280" t="str">
        <f ca="1"/>
        <v>Marché passé sans publicité ni mise en concurrence</v>
      </c>
      <c r="J190" s="280" t="str">
        <f ca="1"/>
        <v>Accord-cadre</v>
      </c>
      <c r="K190" s="280" t="str">
        <f ca="1"/>
        <v>à bons de commande sans minimum et avec maximum</v>
      </c>
      <c r="L190" s="281">
        <f ca="1"/>
        <v>45392</v>
      </c>
      <c r="M190" s="281">
        <f ca="1"/>
        <v>46852</v>
      </c>
      <c r="N190" s="279" t="str">
        <f ca="1"/>
        <v>4600004331</v>
      </c>
      <c r="O190" s="282" t="str">
        <f ca="1"/>
        <v>103000</v>
      </c>
      <c r="P190" s="278" t="str">
        <f ca="1"/>
        <v>Services courants</v>
      </c>
      <c r="Q190" s="279" t="str">
        <f ca="1"/>
        <v>2161</v>
      </c>
      <c r="R190" s="283" t="str">
        <f ca="1"/>
        <v>CLIMASCIENCE</v>
      </c>
      <c r="S190" s="278" t="str">
        <f ca="1"/>
        <v>0169187733 - commercial@climascience.com</v>
      </c>
      <c r="T190" s="279" t="str">
        <f ca="1"/>
        <v>FR</v>
      </c>
      <c r="U190" s="285" t="str">
        <f ca="1"/>
        <v>https://upecnumerique.sharepoint.com/:f:/r/sites/DAF-PRB/documents_contractuels/2.March%C3%A9s%20acc%C3%A8s%20LIMITE/6.Services%20-Maintenance/2024PFMCECPRCH/2024PFMCECPRCH?csf=1&amp;web=1</v>
      </c>
      <c r="V190" s="278" t="str">
        <f ca="1"/>
        <v>Les sites de l'université Paris-Est Créteil Val-de-Marne (départements 77, 93 et 94).</v>
      </c>
      <c r="W190" s="279" t="str">
        <f ca="1"/>
        <v>BE.15</v>
      </c>
      <c r="X190" s="284" t="str">
        <f ca="1"/>
        <v>REP/MAINT INSTALLATIONS EQUIPEM.CLIM VENTIL CHAUF RESERVOIRS</v>
      </c>
    </row>
    <row r="191" spans="1:24" ht="50.15" customHeight="1" x14ac:dyDescent="0.35">
      <c r="A191" s="197" t="str">
        <f ca="1"/>
        <v>Marché terminé</v>
      </c>
      <c r="B191" s="276" t="str">
        <f ca="1"/>
        <v>B</v>
      </c>
      <c r="C191" s="277" t="str">
        <f ca="1"/>
        <v>🏗️ Bâtiments &amp; Travaux</v>
      </c>
      <c r="D191" s="278" t="str">
        <f ca="1"/>
        <v>Direction du Patrimoine et du Développement Durable</v>
      </c>
      <c r="E191" s="279" t="str">
        <f ca="1"/>
        <v>2024PAMOEMDEDA</v>
      </c>
      <c r="F191" s="278" t="str">
        <f ca="1"/>
        <v>Le présent marché est un marché de maîtrise duvre qui porte sur l'aménagement dune maison des étudiants dans le pavillon d'entrée (Pavillon 006) de la caserne Damesme à Fontainebleau (77).</v>
      </c>
      <c r="G191" s="279" t="str">
        <f ca="1"/>
        <v>2024PAMOEMDEDA</v>
      </c>
      <c r="H191" s="278" t="str">
        <f ca="1"/>
        <v>Le présent marché est un marché de maîtrise duvre qui porte sur l'aménagement dune maison des étudiants dans le pavillon d'entrée (Pavillon 006) de la caserne Damesme à Fontainebleau (77).</v>
      </c>
      <c r="I191" s="280" t="str">
        <f ca="1"/>
        <v>Procédure adaptée ouverte</v>
      </c>
      <c r="J191" s="280" t="str">
        <f ca="1"/>
        <v>Marché</v>
      </c>
      <c r="K191" s="280" t="str">
        <f ca="1"/>
        <v>ordinaire</v>
      </c>
      <c r="L191" s="281">
        <f ca="1"/>
        <v>45433</v>
      </c>
      <c r="M191" s="281">
        <f ca="1"/>
        <v>45981</v>
      </c>
      <c r="N191" s="279" t="str">
        <f ca="1"/>
        <v>4600004338</v>
      </c>
      <c r="O191" s="282" t="str">
        <f ca="1"/>
        <v>25380</v>
      </c>
      <c r="P191" s="278" t="str">
        <f ca="1"/>
        <v>Travaux</v>
      </c>
      <c r="Q191" s="279" t="str">
        <f ca="1"/>
        <v>18837</v>
      </c>
      <c r="R191" s="283" t="str">
        <f ca="1"/>
        <v>DUPLEX ARCHITECTES</v>
      </c>
      <c r="S191" s="278" t="str">
        <f ca="1"/>
        <v>06 88 64 33 39 - contact@duplex-architectes.fr</v>
      </c>
      <c r="T191" s="279" t="str">
        <f ca="1"/>
        <v>FR</v>
      </c>
      <c r="U191" s="285" t="str">
        <f ca="1"/>
        <v>https://upecnumerique.sharepoint.com/:f:/r/sites/DAF-PRB/documents_contractuels/2.March%C3%A9s%20acc%C3%A8s%20LIMITE/4.Fonctionnement%20courant/2024PFESPVERTS?csf=1&amp;web=1&amp;e=g9UiqK</v>
      </c>
      <c r="V191" s="278" t="str">
        <f ca="1"/>
        <v>Campus Damesme Fontainebleau
Université Paris Est Créteil Val de Marne
6 Pl. Georges Clemenceau
77300 Fontainebleau
France
3.3 Autres</v>
      </c>
      <c r="W191" s="279" t="str">
        <f ca="1"/>
        <v>BF.12</v>
      </c>
      <c r="X191" s="284" t="str">
        <f ca="1"/>
        <v>MAITRISE D'?UVRE ET INGENIERIE</v>
      </c>
    </row>
    <row r="192" spans="1:24" ht="50.15" customHeight="1" x14ac:dyDescent="0.35">
      <c r="A192" s="197" t="str">
        <f ca="1"/>
        <v>Marché en cours</v>
      </c>
      <c r="B192" s="276" t="str">
        <f ca="1"/>
        <v>B</v>
      </c>
      <c r="C192" s="277" t="str">
        <f ca="1"/>
        <v>🏗️ Bâtiments &amp; Travaux</v>
      </c>
      <c r="D192" s="278" t="str">
        <f ca="1"/>
        <v>Direction du Patrimoine et du Développement Durable</v>
      </c>
      <c r="E192" s="279" t="str">
        <f ca="1"/>
        <v>2024PFMCECPRC1</v>
      </c>
      <c r="F192" s="278" t="str">
        <f ca="1"/>
        <v>MAINTENANCE COMPRESSEUR À AIR LOT 1</v>
      </c>
      <c r="G192" s="279" t="str">
        <f ca="1"/>
        <v>2024PFMCECPRC1</v>
      </c>
      <c r="H192" s="278" t="str">
        <f ca="1"/>
        <v>MAINTENANCE COMPRESSEUR À AIR LOT 1</v>
      </c>
      <c r="I192" s="280" t="str">
        <f ca="1"/>
        <v>Procédure formalisée</v>
      </c>
      <c r="J192" s="280" t="str">
        <f ca="1"/>
        <v>Accord-cadre</v>
      </c>
      <c r="K192" s="280" t="str">
        <f ca="1"/>
        <v>à bons de commande sans minimum et avec maximum</v>
      </c>
      <c r="L192" s="281">
        <f ca="1"/>
        <v>45481</v>
      </c>
      <c r="M192" s="281">
        <f ca="1"/>
        <v>46912</v>
      </c>
      <c r="N192" s="279" t="str">
        <f ca="1"/>
        <v>4600004342</v>
      </c>
      <c r="O192" s="282" t="str">
        <f ca="1"/>
        <v>112000</v>
      </c>
      <c r="P192" s="278" t="str">
        <f ca="1"/>
        <v>Services courants</v>
      </c>
      <c r="Q192" s="279" t="str">
        <f ca="1"/>
        <v>18176</v>
      </c>
      <c r="R192" s="283" t="str">
        <f ca="1"/>
        <v>GROUPE FLI</v>
      </c>
      <c r="S192" s="278" t="str">
        <f ca="1"/>
        <v>isabelle.jailmain@groupe-fli.com---0158030920</v>
      </c>
      <c r="T192" s="279" t="str">
        <f ca="1"/>
        <v>FR</v>
      </c>
      <c r="U192" s="285"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92" s="278" t="str">
        <f ca="1"/>
        <v>Tous les sites de l'UPEC sauf marché(s) réservé(s) ou limité(s) à certains services particuliers. Contacter le Pôle achats dans le doute.</v>
      </c>
      <c r="W192" s="279" t="str">
        <f ca="1"/>
        <v>BE.15</v>
      </c>
      <c r="X192" s="284" t="str">
        <f ca="1"/>
        <v>REP/MAINT INSTALLATIONS EQUIPEM.CLIM VENTIL CHAUF RESERVOIRS</v>
      </c>
    </row>
    <row r="193" spans="1:24" ht="50.15" customHeight="1" x14ac:dyDescent="0.35">
      <c r="A193" s="197" t="str">
        <f ca="1"/>
        <v>Marché en cours</v>
      </c>
      <c r="B193" s="276" t="str">
        <f ca="1"/>
        <v>B</v>
      </c>
      <c r="C193" s="277" t="str">
        <f ca="1"/>
        <v>🏗️ Bâtiments &amp; Travaux</v>
      </c>
      <c r="D193" s="278" t="str">
        <f ca="1"/>
        <v>Direction du Patrimoine et du Développement Durable</v>
      </c>
      <c r="E193" s="279" t="str">
        <f ca="1"/>
        <v>2024MS1L2PIBAT</v>
      </c>
      <c r="F193" s="278" t="str">
        <f ca="1"/>
        <v>Rénovation énergétique et la mise aux normes de l'accessibilité intérieure du bâtiment principal du site de lINSPE à BONNEUIL SUR MARNE (94380)</v>
      </c>
      <c r="G193" s="279" t="str">
        <f ca="1"/>
        <v>2024MS1L2PIBAT</v>
      </c>
      <c r="H193" s="278" t="str">
        <f ca="1"/>
        <v>Rénovation énergétique et la mise aux normes de l'accessibilité intérieure du bâtiment principal du site de lINSPE à BONNEUIL SUR MARNE (94380)</v>
      </c>
      <c r="I193" s="280" t="str">
        <f ca="1"/>
        <v>Marché subséquent</v>
      </c>
      <c r="J193" s="280" t="str">
        <f ca="1"/>
        <v>Marché subséquent</v>
      </c>
      <c r="K193" s="280" t="str">
        <f ca="1"/>
        <v>Marché subséquent</v>
      </c>
      <c r="L193" s="281">
        <f ca="1"/>
        <v>45495</v>
      </c>
      <c r="M193" s="281">
        <f ca="1"/>
        <v>46955</v>
      </c>
      <c r="N193" s="279" t="str">
        <f ca="1"/>
        <v>4600004349</v>
      </c>
      <c r="O193" s="282" t="str">
        <f ca="1"/>
        <v>1235544.8</v>
      </c>
      <c r="P193" s="278" t="str">
        <f ca="1"/>
        <v>Prestations intellectuelles</v>
      </c>
      <c r="Q193" s="279" t="str">
        <f ca="1"/>
        <v>19043</v>
      </c>
      <c r="R193" s="283" t="str">
        <f ca="1"/>
        <v>EGIS CONSEIL</v>
      </c>
      <c r="S193" s="278" t="str">
        <f ca="1"/>
        <v>contact.egis-conseil@egis.fr</v>
      </c>
      <c r="T193" s="279" t="str">
        <f ca="1"/>
        <v>FR</v>
      </c>
      <c r="U193" s="285" t="str">
        <f ca="1"/>
        <v>https://upecnumerique.sharepoint.com/:f:/s/DAF-PRB/EhVT1u30GVhCpF_P8FoR0y4BhNQfJ4SXyqGGHYUC6H36_A?e=TTdVSy</v>
      </c>
      <c r="V193" s="278" t="str">
        <f ca="1"/>
        <v>(94) Val-de-Marne</v>
      </c>
      <c r="W193" s="279" t="str">
        <f ca="1"/>
        <v>BF.13</v>
      </c>
      <c r="X193" s="284" t="str">
        <f ca="1"/>
        <v>ETUD PREALABL(TOPO ETUDES DE SOL PROSPECTION?)PROGRAMMATION</v>
      </c>
    </row>
    <row r="194" spans="1:24" ht="50.15" customHeight="1" x14ac:dyDescent="0.35">
      <c r="A194" s="197" t="str">
        <f ca="1"/>
        <v>Marché terminé</v>
      </c>
      <c r="B194" s="276" t="str">
        <f ca="1"/>
        <v>B</v>
      </c>
      <c r="C194" s="277" t="str">
        <f ca="1"/>
        <v>🏗️ Bâtiments &amp; Travaux</v>
      </c>
      <c r="D194" s="278" t="str">
        <f ca="1"/>
        <v>Direction du Patrimoine et du Développement Durable</v>
      </c>
      <c r="E194" s="279" t="str">
        <f ca="1"/>
        <v>2024DAEPIBATL6</v>
      </c>
      <c r="F194" s="278" t="str">
        <f ca="1"/>
        <v/>
      </c>
      <c r="G194" s="279" t="str">
        <f ca="1"/>
        <v>2024DAEPIBATL6</v>
      </c>
      <c r="H194" s="278" t="str">
        <f ca="1"/>
        <v/>
      </c>
      <c r="I194" s="280" t="str">
        <f ca="1"/>
        <v>Procédure adaptée (DAE)</v>
      </c>
      <c r="J194" s="280" t="str">
        <f ca="1"/>
        <v>Marché</v>
      </c>
      <c r="K194" s="280" t="str">
        <f ca="1"/>
        <v>Contrat à bon de commande</v>
      </c>
      <c r="L194" s="281">
        <f ca="1"/>
        <v>45527</v>
      </c>
      <c r="M194" s="281">
        <f ca="1"/>
        <v>46256</v>
      </c>
      <c r="N194" s="279" t="str">
        <f ca="1"/>
        <v>4600004350</v>
      </c>
      <c r="O194" s="282" t="str">
        <f ca="1"/>
        <v>1000000</v>
      </c>
      <c r="P194" s="278" t="str">
        <f ca="1"/>
        <v>Travaux</v>
      </c>
      <c r="Q194" s="279" t="str">
        <f ca="1"/>
        <v>18998</v>
      </c>
      <c r="R194" s="283" t="str">
        <f ca="1"/>
        <v>ASSISTANCE CONSEIL INGENIERIE</v>
      </c>
      <c r="S194" s="278" t="str">
        <f ca="1"/>
        <v/>
      </c>
      <c r="T194" s="279" t="str">
        <f ca="1"/>
        <v>FR</v>
      </c>
      <c r="U194" s="285" t="str">
        <f ca="1"/>
        <v/>
      </c>
      <c r="V194" s="278" t="str">
        <f ca="1"/>
        <v>Tous les sites de l'UPEC sauf marché(s) réservé(s) ou limité(s) à certains services particuliers. Contacter le Pôle achats dans le doute.</v>
      </c>
      <c r="W194" s="279" t="str">
        <f ca="1"/>
        <v>BF.14</v>
      </c>
      <c r="X194" s="284" t="str">
        <f ca="1"/>
        <v>CONTROLES TECHNIQUES, MISSIONS DE SECURITE, CSPS</v>
      </c>
    </row>
    <row r="195" spans="1:24" ht="50.15" customHeight="1" x14ac:dyDescent="0.35">
      <c r="A195" s="197" t="str">
        <f ca="1"/>
        <v>Marché terminé</v>
      </c>
      <c r="B195" s="276" t="str">
        <f ca="1"/>
        <v>B</v>
      </c>
      <c r="C195" s="277" t="str">
        <f ca="1"/>
        <v>🏗️ Bâtiments &amp; Travaux</v>
      </c>
      <c r="D195" s="278" t="str">
        <f ca="1"/>
        <v>Direction du Patrimoine et du Développement Durable</v>
      </c>
      <c r="E195" s="279" t="str">
        <f ca="1"/>
        <v>2024DAEPIBATL6</v>
      </c>
      <c r="F195" s="278" t="str">
        <f ca="1"/>
        <v/>
      </c>
      <c r="G195" s="279" t="str">
        <f ca="1"/>
        <v>2024DAEPIBATL6</v>
      </c>
      <c r="H195" s="278" t="str">
        <f ca="1"/>
        <v/>
      </c>
      <c r="I195" s="280" t="str">
        <f ca="1"/>
        <v>Procédure adaptée (DAE)</v>
      </c>
      <c r="J195" s="280" t="str">
        <f ca="1"/>
        <v>Marché</v>
      </c>
      <c r="K195" s="280" t="str">
        <f ca="1"/>
        <v>Contrat à bon de commande</v>
      </c>
      <c r="L195" s="281">
        <f ca="1"/>
        <v>45527</v>
      </c>
      <c r="M195" s="281">
        <f ca="1"/>
        <v>46256</v>
      </c>
      <c r="N195" s="279" t="str">
        <f ca="1"/>
        <v>4600004351</v>
      </c>
      <c r="O195" s="282" t="str">
        <f ca="1"/>
        <v>1000000</v>
      </c>
      <c r="P195" s="278" t="str">
        <f ca="1"/>
        <v>Travaux</v>
      </c>
      <c r="Q195" s="279" t="str">
        <f ca="1"/>
        <v>11662</v>
      </c>
      <c r="R195" s="283" t="str">
        <f ca="1"/>
        <v>BTP CONSULTANTS</v>
      </c>
      <c r="S195" s="278" t="str">
        <f ca="1"/>
        <v>Tél : 01.44.16.86.00 | patrick.haouat@erdyn.fr</v>
      </c>
      <c r="T195" s="279" t="str">
        <f ca="1"/>
        <v>FR</v>
      </c>
      <c r="U195" s="285" t="str">
        <f ca="1"/>
        <v/>
      </c>
      <c r="V195" s="278" t="str">
        <f ca="1"/>
        <v>Tous les sites de l'UPEC sauf marché(s) réservé(s) ou limité(s) à certains services particuliers. Contacter le Pôle achats dans le doute.</v>
      </c>
      <c r="W195" s="279" t="str">
        <f ca="1"/>
        <v>BF.14</v>
      </c>
      <c r="X195" s="284" t="str">
        <f ca="1"/>
        <v>CONTROLES TECHNIQUES, MISSIONS DE SECURITE, CSPS</v>
      </c>
    </row>
    <row r="196" spans="1:24" ht="50.15" customHeight="1" x14ac:dyDescent="0.35">
      <c r="A196" s="197" t="str">
        <f ca="1"/>
        <v>Marché en cours</v>
      </c>
      <c r="B196" s="276" t="str">
        <f ca="1"/>
        <v>B</v>
      </c>
      <c r="C196" s="277" t="str">
        <f ca="1"/>
        <v>🏗️ Bâtiments &amp; Travaux</v>
      </c>
      <c r="D196" s="278" t="str">
        <f ca="1"/>
        <v>Direction du Patrimoine et du Développement Durable</v>
      </c>
      <c r="E196" s="279" t="str">
        <f ca="1"/>
        <v>2024PFESPVERTS</v>
      </c>
      <c r="F196" s="278" t="str">
        <f ca="1"/>
        <v>Lot n°1 Entretien des espaces verts sur les sites de Sénart, Fontainebleau-IUT, Fontainebleau-Damesme et Torcy (77)</v>
      </c>
      <c r="G196" s="279" t="str">
        <f ca="1"/>
        <v>2024PFESPVERTS</v>
      </c>
      <c r="H196" s="278" t="str">
        <f ca="1"/>
        <v>Lot n°1 Entretien des espaces verts sur les sites de Sénart, Fontainebleau-IUT, Fontainebleau-Damesme et Torcy (77)</v>
      </c>
      <c r="I196" s="280" t="str">
        <f ca="1"/>
        <v>Appel d'offres ouvert</v>
      </c>
      <c r="J196" s="280" t="str">
        <f ca="1"/>
        <v>Accord-cadre</v>
      </c>
      <c r="K196" s="280" t="str">
        <f ca="1"/>
        <v>à bons de commande sans minimum et avec maximum</v>
      </c>
      <c r="L196" s="281">
        <f ca="1"/>
        <v>45554</v>
      </c>
      <c r="M196" s="281">
        <f ca="1"/>
        <v>47028</v>
      </c>
      <c r="N196" s="279" t="str">
        <f ca="1"/>
        <v>4600004374</v>
      </c>
      <c r="O196" s="282" t="str">
        <f ca="1"/>
        <v>60000</v>
      </c>
      <c r="P196" s="278" t="str">
        <f ca="1"/>
        <v>Services courants</v>
      </c>
      <c r="Q196" s="279" t="str">
        <f ca="1"/>
        <v>19241</v>
      </c>
      <c r="R196" s="283" t="str">
        <f ca="1"/>
        <v>ELIOR SERVICES FM</v>
      </c>
      <c r="S196" s="278" t="str">
        <f ca="1"/>
        <v>mathieu.lucas@elior-services.fr  0685540236</v>
      </c>
      <c r="T196" s="279" t="str">
        <f ca="1"/>
        <v>FR</v>
      </c>
      <c r="U196" s="285" t="str">
        <f ca="1"/>
        <v>https://upecnumerique.sharepoint.com/:f:/r/sites/DAF-PRB/documents_contractuels/2.March%C3%A9s%20acc%C3%A8s%20LIMITE/3.%20Traiteur%20%26%20alimentaire/2024PFFDENREES?csf=1&amp;web=1&amp;e=iUDteS</v>
      </c>
      <c r="V196" s="278" t="str">
        <f ca="1"/>
        <v>Lot 1 : Sites de lUPEC situés dans le 77
Lot 2 : Sites de lUPEC situés dans le 94
Lot 3 : Sites de lUPEC situés dans le 93</v>
      </c>
      <c r="W196" s="279" t="str">
        <f ca="1"/>
        <v>BG.21</v>
      </c>
      <c r="X196" s="284" t="str">
        <f ca="1"/>
        <v>SERVICES DE CREATION ET D'ENTRETIEN DES ESPACES VERTS</v>
      </c>
    </row>
    <row r="197" spans="1:24" ht="50.15" customHeight="1" x14ac:dyDescent="0.35">
      <c r="A197" s="197" t="str">
        <f ca="1"/>
        <v>Marché en cours</v>
      </c>
      <c r="B197" s="276" t="str">
        <f ca="1"/>
        <v>B</v>
      </c>
      <c r="C197" s="277" t="str">
        <f ca="1"/>
        <v>🏗️ Bâtiments &amp; Travaux</v>
      </c>
      <c r="D197" s="278" t="str">
        <f ca="1"/>
        <v>Direction du Patrimoine et du Développement Durable</v>
      </c>
      <c r="E197" s="279" t="str">
        <f ca="1"/>
        <v>2024PFESPVERTS</v>
      </c>
      <c r="F197" s="278" t="str">
        <f ca="1"/>
        <v>Le présent accord-cadre a pour objet l'entretien des espaces verts sur les différents sites de l'Université Paris-Est Créteil Val-de-Marne (UPEC) en trois lots séparés.</v>
      </c>
      <c r="G197" s="279" t="str">
        <f ca="1"/>
        <v>2024PFESPVERTS</v>
      </c>
      <c r="H197" s="278" t="str">
        <f ca="1"/>
        <v>Lot n°2 Entretien des espaces verts sur les sites de Bonneuil, Mondor et Vitry (94)</v>
      </c>
      <c r="I197" s="280" t="str">
        <f ca="1"/>
        <v>Appel d'offres ouvert</v>
      </c>
      <c r="J197" s="280" t="str">
        <f ca="1"/>
        <v>Accord-cadre</v>
      </c>
      <c r="K197" s="280" t="str">
        <f ca="1"/>
        <v>à bons de commande sans minimum et avec maximum</v>
      </c>
      <c r="L197" s="281">
        <f ca="1"/>
        <v>45554</v>
      </c>
      <c r="M197" s="281">
        <f ca="1"/>
        <v>47028</v>
      </c>
      <c r="N197" s="279" t="str">
        <f ca="1"/>
        <v>4600004375</v>
      </c>
      <c r="O197" s="282" t="str">
        <f ca="1"/>
        <v>160000</v>
      </c>
      <c r="P197" s="278" t="str">
        <f ca="1"/>
        <v>Services courants</v>
      </c>
      <c r="Q197" s="279" t="str">
        <f ca="1"/>
        <v>13385</v>
      </c>
      <c r="R197" s="283" t="str">
        <f ca="1"/>
        <v>ID VERDE</v>
      </c>
      <c r="S197" s="278" t="str">
        <f ca="1"/>
        <v>0160269270</v>
      </c>
      <c r="T197" s="279" t="str">
        <f ca="1"/>
        <v>FR</v>
      </c>
      <c r="U197" s="285" t="str">
        <f ca="1"/>
        <v>https://upecnumerique.sharepoint.com/:f:/r/sites/DAF-PRB/documents_contractuels/2.March%C3%A9s%20acc%C3%A8s%20LIMITE/3.%20Traiteur%20%26%20alimentaire/2024PFFDENREES?csf=1&amp;web=1&amp;e=iUDteS</v>
      </c>
      <c r="V197" s="278" t="str">
        <f ca="1"/>
        <v>Lot 1 : Sites de lUPEC situés dans le 77
Lot 2 : Sites de lUPEC situés dans le 94
Lot 3 : Sites de lUPEC situés dans le 93</v>
      </c>
      <c r="W197" s="279" t="str">
        <f ca="1"/>
        <v>BG.21</v>
      </c>
      <c r="X197" s="284" t="str">
        <f ca="1"/>
        <v>SERVICES DE CREATION ET D'ENTRETIEN DES ESPACES VERTS</v>
      </c>
    </row>
    <row r="198" spans="1:24" ht="50.15" customHeight="1" x14ac:dyDescent="0.35">
      <c r="A198" s="197" t="str">
        <f ca="1"/>
        <v>Marché en cours</v>
      </c>
      <c r="B198" s="276" t="str">
        <f ca="1"/>
        <v>B</v>
      </c>
      <c r="C198" s="277" t="str">
        <f ca="1"/>
        <v>🏗️ Bâtiments &amp; Travaux</v>
      </c>
      <c r="D198" s="278" t="str">
        <f ca="1"/>
        <v>Direction du Patrimoine et du Développement Durable</v>
      </c>
      <c r="E198" s="279" t="str">
        <f ca="1"/>
        <v>2024PFESPVERTS</v>
      </c>
      <c r="F198" s="278" t="str">
        <f ca="1"/>
        <v>Le présent accord-cadre a pour objet l'entretien des espaces verts sur les différents sites de l'Université Paris-Est Créteil Val-de-Marne (UPEC) en trois lots séparés.</v>
      </c>
      <c r="G198" s="279" t="str">
        <f ca="1"/>
        <v>2024PFESPVERTS</v>
      </c>
      <c r="H198" s="278" t="str">
        <f ca="1"/>
        <v>Lot n°3 Entretien des espaces verts sur les sites de Saint-Denis et Livry-Gargan (93)</v>
      </c>
      <c r="I198" s="280" t="str">
        <f ca="1"/>
        <v>Appel d'offres ouvert</v>
      </c>
      <c r="J198" s="280" t="str">
        <f ca="1"/>
        <v>Accord-cadre</v>
      </c>
      <c r="K198" s="280" t="str">
        <f ca="1"/>
        <v>à bons de commande sans minimum et avec maximum</v>
      </c>
      <c r="L198" s="281">
        <f ca="1"/>
        <v>45554</v>
      </c>
      <c r="M198" s="281">
        <f ca="1"/>
        <v>47028</v>
      </c>
      <c r="N198" s="279" t="str">
        <f ca="1"/>
        <v>4600004376</v>
      </c>
      <c r="O198" s="282" t="str">
        <f ca="1"/>
        <v>120000</v>
      </c>
      <c r="P198" s="278" t="str">
        <f ca="1"/>
        <v>Services courants</v>
      </c>
      <c r="Q198" s="279" t="str">
        <f ca="1"/>
        <v>13385</v>
      </c>
      <c r="R198" s="283" t="str">
        <f ca="1"/>
        <v>ID VERDE</v>
      </c>
      <c r="S198" s="278" t="str">
        <f ca="1"/>
        <v>0160269270</v>
      </c>
      <c r="T198" s="279" t="str">
        <f ca="1"/>
        <v>FR</v>
      </c>
      <c r="U198" s="285" t="str">
        <f ca="1"/>
        <v>https://upecnumerique.sharepoint.com/:f:/r/sites/DAF-PRB/documents_contractuels/2.March%C3%A9s%20acc%C3%A8s%20LIMITE/6.Services%20-Maintenance/2024PFMCECPRCH?csf=1&amp;web=1&amp;e=XVL4r5</v>
      </c>
      <c r="V198" s="278" t="str">
        <f ca="1"/>
        <v>Lot 1 : Sites de lUPEC situés dans le 77
Lot 2 : Sites de lUPEC situés dans le 94
Lot 3 : Sites de lUPEC situés dans le 93</v>
      </c>
      <c r="W198" s="279" t="str">
        <f ca="1"/>
        <v>BG.21</v>
      </c>
      <c r="X198" s="284" t="str">
        <f ca="1"/>
        <v>SERVICES DE CREATION ET D'ENTRETIEN DES ESPACES VERTS</v>
      </c>
    </row>
    <row r="199" spans="1:24" ht="50.15" customHeight="1" x14ac:dyDescent="0.35">
      <c r="A199" s="197" t="str">
        <f ca="1"/>
        <v>Marché terminé</v>
      </c>
      <c r="B199" s="276" t="str">
        <f ca="1"/>
        <v>B</v>
      </c>
      <c r="C199" s="277" t="str">
        <f ca="1"/>
        <v>🏗️ Bâtiments &amp; Travaux</v>
      </c>
      <c r="D199" s="278" t="str">
        <f ca="1"/>
        <v>Direction du Patrimoine et du Développement Durable</v>
      </c>
      <c r="E199" s="279" t="str">
        <f ca="1"/>
        <v>2024PNPCSORMSE</v>
      </c>
      <c r="F199" s="278" t="str">
        <f ca="1"/>
        <v>Maintenance complémentaire des sorbonnes de la Maison des Sciences de l'environnement</v>
      </c>
      <c r="G199" s="279" t="str">
        <f ca="1"/>
        <v>2024PNPCSORMSE</v>
      </c>
      <c r="H199" s="278" t="str">
        <f ca="1"/>
        <v>Maintenance complémentaire des sorbonnes de la Maison des Sciences de l'environnement</v>
      </c>
      <c r="I199" s="280" t="str">
        <f ca="1"/>
        <v>Marché passé sans publicité ni mise en concurrence</v>
      </c>
      <c r="J199" s="280" t="str">
        <f ca="1"/>
        <v>Marché</v>
      </c>
      <c r="K199" s="280" t="str">
        <f ca="1"/>
        <v>ordinaire</v>
      </c>
      <c r="L199" s="281">
        <f ca="1"/>
        <v>45610</v>
      </c>
      <c r="M199" s="281">
        <f ca="1"/>
        <v>45943</v>
      </c>
      <c r="N199" s="279" t="str">
        <f ca="1"/>
        <v>4600004406</v>
      </c>
      <c r="O199" s="282" t="str">
        <f ca="1"/>
        <v>56096</v>
      </c>
      <c r="P199" s="278" t="str">
        <f ca="1"/>
        <v>Services courants</v>
      </c>
      <c r="Q199" s="279" t="str">
        <f ca="1"/>
        <v>13300</v>
      </c>
      <c r="R199" s="283" t="str">
        <f ca="1"/>
        <v>IRIAN TECHNOLOGIES</v>
      </c>
      <c r="S199" s="278" t="str">
        <f ca="1"/>
        <v>info@irian.fr   --  0164104325</v>
      </c>
      <c r="T199" s="279" t="str">
        <f ca="1"/>
        <v>FR</v>
      </c>
      <c r="U199" s="285" t="str">
        <f ca="1"/>
        <v xml:space="preserve">https://upecnumerique.sharepoint.com/:f:/r/sites/DAF-PRB/documents_contractuels/2.March%C3%A9s%20acc%C3%A8s%20LIMITE/6.Services%20-Maintenance/2024PNPCORMSE?csf=1&amp;web=1&amp;e=eEYrtz </v>
      </c>
      <c r="V199" s="278" t="str">
        <f ca="1"/>
        <v>61 avenue du Général de Gaulle 94010 Créteil</v>
      </c>
      <c r="W199" s="279" t="str">
        <f ca="1"/>
        <v>BE.15</v>
      </c>
      <c r="X199" s="284" t="str">
        <f ca="1"/>
        <v>REP/MAINT INSTALLATIONS EQUIPEM.CLIM VENTIL CHAUF RESERVOIRS</v>
      </c>
    </row>
    <row r="200" spans="1:24" ht="50.15" customHeight="1" x14ac:dyDescent="0.35">
      <c r="A200" s="197" t="str">
        <f ca="1"/>
        <v>Marché en cours</v>
      </c>
      <c r="B200" s="276" t="str">
        <f ca="1"/>
        <v>B</v>
      </c>
      <c r="C200" s="277" t="str">
        <f ca="1"/>
        <v>🏗️ Bâtiments &amp; Travaux</v>
      </c>
      <c r="D200" s="278" t="str">
        <f ca="1"/>
        <v>Direction du Patrimoine et du Développement Durable</v>
      </c>
      <c r="E200" s="279" t="str">
        <f ca="1"/>
        <v>2022PNDAEPIBAT</v>
      </c>
      <c r="F200" s="278" t="str">
        <f ca="1"/>
        <v>PRESTATIONS INTELLECTUELLES « BATIMENTS » DAE</v>
      </c>
      <c r="G200" s="279" t="str">
        <f ca="1"/>
        <v>2022PNDAEPIBAT</v>
      </c>
      <c r="H200" s="278" t="str">
        <f ca="1"/>
        <v>PRESTATIONS INTELLECTUELLES « BATIMENTS » DAE</v>
      </c>
      <c r="I200" s="280" t="str">
        <f ca="1"/>
        <v>Procédure négociée</v>
      </c>
      <c r="J200" s="280" t="str">
        <f ca="1"/>
        <v>Marché</v>
      </c>
      <c r="K200" s="280" t="str">
        <f ca="1"/>
        <v>Contrat à bon de commande</v>
      </c>
      <c r="L200" s="281">
        <f ca="1"/>
        <v>45491</v>
      </c>
      <c r="M200" s="281">
        <f ca="1"/>
        <v>46951</v>
      </c>
      <c r="N200" s="279" t="str">
        <f ca="1"/>
        <v>4600004411</v>
      </c>
      <c r="O200" s="282" t="str">
        <f ca="1"/>
        <v>10000000</v>
      </c>
      <c r="P200" s="278" t="str">
        <f ca="1"/>
        <v>Travaux</v>
      </c>
      <c r="Q200" s="279" t="str">
        <f ca="1"/>
        <v>19050</v>
      </c>
      <c r="R200" s="283" t="str">
        <f ca="1"/>
        <v>SOCOTEC CONSTRUCTION</v>
      </c>
      <c r="S200" s="278" t="str">
        <f ca="1"/>
        <v>Tél : 01 56 30 04 81 | ssi@socotecsmartsolutions.fr</v>
      </c>
      <c r="T200" s="279" t="str">
        <f ca="1"/>
        <v>FR</v>
      </c>
      <c r="U200" s="285" t="str">
        <f ca="1"/>
        <v xml:space="preserve">https://upecnumerique.sharepoint.com/:f:/s/DAF-PRB/IgBLOXlKr-IlQ5kD5xDCR6dpAV9LopQIxnLBiR1YYy5hrpc?e=odae0f </v>
      </c>
      <c r="V200" s="278" t="str">
        <f ca="1"/>
        <v>Tous les sites de l'UPEC sauf marché(s) réservé(s) ou limité(s) à certains services particuliers. Contacter le Pôle achats dans le doute.</v>
      </c>
      <c r="W200" s="279" t="str">
        <f ca="1"/>
        <v>BF.14</v>
      </c>
      <c r="X200" s="284" t="str">
        <f ca="1"/>
        <v>CONTROLES TECHNIQUES, MISSIONS DE SECURITE, CSPS</v>
      </c>
    </row>
    <row r="201" spans="1:24" ht="50.15" customHeight="1" x14ac:dyDescent="0.35">
      <c r="A201" s="197" t="str">
        <f ca="1"/>
        <v>Marché en cours</v>
      </c>
      <c r="B201" s="276" t="str">
        <f ca="1"/>
        <v>B</v>
      </c>
      <c r="C201" s="277" t="str">
        <f ca="1"/>
        <v>🏗️ Bâtiments &amp; Travaux</v>
      </c>
      <c r="D201" s="278" t="str">
        <f ca="1"/>
        <v>Direction du Patrimoine et du Développement Durable</v>
      </c>
      <c r="E201" s="279" t="str">
        <f ca="1"/>
        <v>2022PNDAEPIBAT</v>
      </c>
      <c r="F201" s="278" t="str">
        <f ca="1"/>
        <v>PRESTATIONS INTELLECTUELLES « BATIMENTS » DAE</v>
      </c>
      <c r="G201" s="279" t="str">
        <f ca="1"/>
        <v>2022PNDAEPIBAT</v>
      </c>
      <c r="H201" s="278" t="str">
        <f ca="1"/>
        <v>PRESTATIONS INTELLECTUELLES « BATIMENTS » DAE</v>
      </c>
      <c r="I201" s="280" t="str">
        <f ca="1"/>
        <v>Procédure négociée</v>
      </c>
      <c r="J201" s="280" t="str">
        <f ca="1"/>
        <v>Marché</v>
      </c>
      <c r="K201" s="280" t="str">
        <f ca="1"/>
        <v>Contrat à bon de commande</v>
      </c>
      <c r="L201" s="281">
        <f ca="1"/>
        <v>45491</v>
      </c>
      <c r="M201" s="281">
        <f ca="1"/>
        <v>46951</v>
      </c>
      <c r="N201" s="279" t="str">
        <f ca="1"/>
        <v>4600004412</v>
      </c>
      <c r="O201" s="282" t="str">
        <f ca="1"/>
        <v>10000000</v>
      </c>
      <c r="P201" s="278" t="str">
        <f ca="1"/>
        <v>Travaux</v>
      </c>
      <c r="Q201" s="279" t="str">
        <f ca="1"/>
        <v>19541</v>
      </c>
      <c r="R201" s="283" t="str">
        <f ca="1"/>
        <v>BUREAU VERITAS CONSTRUCTION - COURB</v>
      </c>
      <c r="S201" s="278" t="str">
        <f ca="1"/>
        <v/>
      </c>
      <c r="T201" s="279" t="str">
        <f ca="1"/>
        <v>FR</v>
      </c>
      <c r="U201" s="285" t="str">
        <f ca="1"/>
        <v xml:space="preserve">https://upecnumerique.sharepoint.com/:f:/s/DAF-PRB/IgBLOXlKr-IlQ5kD5xDCR6dpAV9LopQIxnLBiR1YYy5hrpc?e=odae0f </v>
      </c>
      <c r="V201" s="278" t="str">
        <f ca="1"/>
        <v>Tous les sites de l'UPEC sauf marché(s) réservé(s) ou limité(s) à certains services particuliers. Contacter le Pôle achats dans le doute.</v>
      </c>
      <c r="W201" s="279" t="str">
        <f ca="1"/>
        <v>BF.14</v>
      </c>
      <c r="X201" s="284" t="str">
        <f ca="1"/>
        <v>CONTROLES TECHNIQUES, MISSIONS DE SECURITE, CSPS</v>
      </c>
    </row>
    <row r="202" spans="1:24" ht="50.15" customHeight="1" x14ac:dyDescent="0.35">
      <c r="A202" s="197" t="str">
        <f ca="1"/>
        <v>Marché en cours</v>
      </c>
      <c r="B202" s="276" t="str">
        <f ca="1"/>
        <v>B</v>
      </c>
      <c r="C202" s="277" t="str">
        <f ca="1"/>
        <v>🏗️ Bâtiments &amp; Travaux</v>
      </c>
      <c r="D202" s="278" t="str">
        <f ca="1"/>
        <v>Direction du Patrimoine et du Développement Durable</v>
      </c>
      <c r="E202" s="279" t="str">
        <f ca="1"/>
        <v>2024PFMCETOITU</v>
      </c>
      <c r="F202" s="278" t="str">
        <f ca="1"/>
        <v>Maintenance préventive (conduite et entretien) et corrective (dépannage et travaux de préparation) des terrasses et toitures des différents sites de l'UPEC</v>
      </c>
      <c r="G202" s="279" t="str">
        <f ca="1"/>
        <v>2024PFMCETOITU</v>
      </c>
      <c r="H202" s="278" t="str">
        <f ca="1"/>
        <v>Lot n°1 Maintenance préventive (conduite et entretien) et corrective (dépannages et travaux de réparation) des terrasses et toitures des Campus du Val-de-Marne (94)</v>
      </c>
      <c r="I202" s="280" t="str">
        <f ca="1"/>
        <v>Appel d'offres ouvert</v>
      </c>
      <c r="J202" s="280" t="str">
        <f ca="1"/>
        <v>Accord-cadre</v>
      </c>
      <c r="K202" s="280" t="str">
        <f ca="1"/>
        <v>à bons de commande sans minimum et avec maximum</v>
      </c>
      <c r="L202" s="281">
        <f ca="1"/>
        <v>45684</v>
      </c>
      <c r="M202" s="281">
        <f ca="1"/>
        <v>47144</v>
      </c>
      <c r="N202" s="279" t="str">
        <f ca="1"/>
        <v>4600004421</v>
      </c>
      <c r="O202" s="282" t="str">
        <f ca="1"/>
        <v>89279.8</v>
      </c>
      <c r="P202" s="278" t="str">
        <f ca="1"/>
        <v>Services courants</v>
      </c>
      <c r="Q202" s="279" t="str">
        <f ca="1"/>
        <v>19663</v>
      </c>
      <c r="R202" s="283" t="str">
        <f ca="1"/>
        <v>BALAS</v>
      </c>
      <c r="S202" s="278" t="str">
        <f ca="1"/>
        <v>bep@balas.net  - 01 49 45 45 45</v>
      </c>
      <c r="T202" s="279" t="str">
        <f ca="1"/>
        <v>FR</v>
      </c>
      <c r="U202" s="285" t="str">
        <f ca="1"/>
        <v>https://upecnumerique.sharepoint.com/:f:/s/DAF-PRB/IgDFJsHM7K7TQqEeP_ki2G8tAcow7PgLeQRXHvlIBNlDLF4?e=jimHza</v>
      </c>
      <c r="V202" s="278" t="str">
        <f ca="1"/>
        <v>Les sites de l'université Paris-Est Créteil Val de Marne (départements 77, 93 et 94) dont la liste figure en annexe 1 du cahier des clauses administratives part</v>
      </c>
      <c r="W202" s="279" t="str">
        <f ca="1"/>
        <v>BE.17</v>
      </c>
      <c r="X202" s="284" t="str">
        <f ca="1"/>
        <v>REP/MAINT DES AUTRES EQUIPEMENTS DES BATIMENTS</v>
      </c>
    </row>
    <row r="203" spans="1:24" ht="50.15" customHeight="1" x14ac:dyDescent="0.35">
      <c r="A203" s="197" t="str">
        <f ca="1"/>
        <v>Marché en cours</v>
      </c>
      <c r="B203" s="276" t="str">
        <f ca="1"/>
        <v>B</v>
      </c>
      <c r="C203" s="277" t="str">
        <f ca="1"/>
        <v>🏗️ Bâtiments &amp; Travaux</v>
      </c>
      <c r="D203" s="278" t="str">
        <f ca="1"/>
        <v>Direction du Patrimoine et du Développement Durable</v>
      </c>
      <c r="E203" s="279" t="str">
        <f ca="1"/>
        <v>2024PFMCETOITU</v>
      </c>
      <c r="F203" s="278" t="str">
        <f ca="1"/>
        <v>Maintenance préventive (conduite et entretien) et corrective (dépannage et travaux de préparation) des terrasses et toitures des différents sites de l'UPEC</v>
      </c>
      <c r="G203" s="279" t="str">
        <f ca="1"/>
        <v>2024PFMCETOITU</v>
      </c>
      <c r="H203" s="278" t="str">
        <f ca="1"/>
        <v>Lot n°2 Maintenance préventive (conduite et entretien) et corrective (dépannages et travaux de réparation) des terrasses et toitures des Campus de la Seine-et-Marne (77)</v>
      </c>
      <c r="I203" s="280" t="str">
        <f ca="1"/>
        <v>Appel d'offres ouvert</v>
      </c>
      <c r="J203" s="280" t="str">
        <f ca="1"/>
        <v>Accord-cadre</v>
      </c>
      <c r="K203" s="280" t="str">
        <f ca="1"/>
        <v>à bons de commande sans minimum et avec maximum</v>
      </c>
      <c r="L203" s="281">
        <f ca="1"/>
        <v>45684</v>
      </c>
      <c r="M203" s="281">
        <f ca="1"/>
        <v>47144</v>
      </c>
      <c r="N203" s="279" t="str">
        <f ca="1"/>
        <v>4600004422</v>
      </c>
      <c r="O203" s="282" t="str">
        <f ca="1"/>
        <v>32412</v>
      </c>
      <c r="P203" s="278" t="str">
        <f ca="1"/>
        <v>Services courants</v>
      </c>
      <c r="Q203" s="279" t="str">
        <f ca="1"/>
        <v>19664</v>
      </c>
      <c r="R203" s="283" t="str">
        <f ca="1"/>
        <v>TERRAZZA</v>
      </c>
      <c r="S203" s="278" t="str">
        <f ca="1"/>
        <v>Pascal CARRUGGI
Adresse électroniquecontact@terrazza-etancheite.com
Téléphone 0188609803</v>
      </c>
      <c r="T203" s="279" t="str">
        <f ca="1"/>
        <v>FR</v>
      </c>
      <c r="U203" s="285" t="str">
        <f ca="1"/>
        <v>https://upecnumerique.sharepoint.com/:f:/s/DAF-PRB/IgDFJsHM7K7TQqEeP_ki2G8tAcow7PgLeQRXHvlIBNlDLF4?e=jimHza</v>
      </c>
      <c r="V203" s="278" t="str">
        <f ca="1"/>
        <v>Les sites de l'université Paris-Est Créteil Val de Marne (départements 77, 93 et 94) dont la liste figure en annexe 1 du cahier des clauses administratives part</v>
      </c>
      <c r="W203" s="279" t="str">
        <f ca="1"/>
        <v>BE.17</v>
      </c>
      <c r="X203" s="284" t="str">
        <f ca="1"/>
        <v>REP/MAINT DES AUTRES EQUIPEMENTS DES BATIMENTS</v>
      </c>
    </row>
    <row r="204" spans="1:24" ht="50.15" customHeight="1" x14ac:dyDescent="0.35">
      <c r="A204" s="197" t="str">
        <f ca="1"/>
        <v>Marché en cours</v>
      </c>
      <c r="B204" s="276" t="str">
        <f ca="1"/>
        <v>B</v>
      </c>
      <c r="C204" s="277" t="str">
        <f ca="1"/>
        <v>🏗️ Bâtiments &amp; Travaux</v>
      </c>
      <c r="D204" s="278" t="str">
        <f ca="1"/>
        <v>Direction du Patrimoine et du Développement Durable</v>
      </c>
      <c r="E204" s="279" t="str">
        <f ca="1"/>
        <v>2024PFMCETOITU</v>
      </c>
      <c r="F204" s="278" t="str">
        <f ca="1"/>
        <v>Maintenance préventive (conduite et entretien) et corrective (dépannage et travaux de préparation) des terrasses et toitures des différents sites de l'UPEC</v>
      </c>
      <c r="G204" s="279" t="str">
        <f ca="1"/>
        <v>2024PFMCETOITU</v>
      </c>
      <c r="H204" s="278" t="str">
        <f ca="1"/>
        <v>Lot n°3 Maintenance préventive (conduite et entretien) et corrective (dépannages et travaux de réparation) des terrasses et toitures des Campus de la Seine-Saint-Denis (93).</v>
      </c>
      <c r="I204" s="280" t="str">
        <f ca="1"/>
        <v>Appel d'offres ouvert</v>
      </c>
      <c r="J204" s="280" t="str">
        <f ca="1"/>
        <v>Accord-cadre</v>
      </c>
      <c r="K204" s="280" t="str">
        <f ca="1"/>
        <v>à bons de commande sans minimum et avec maximum</v>
      </c>
      <c r="L204" s="281">
        <f ca="1"/>
        <v>45684</v>
      </c>
      <c r="M204" s="281">
        <f ca="1"/>
        <v>47144</v>
      </c>
      <c r="N204" s="279" t="str">
        <f ca="1"/>
        <v>4600004423</v>
      </c>
      <c r="O204" s="282" t="str">
        <f ca="1"/>
        <v>9056.4</v>
      </c>
      <c r="P204" s="278" t="str">
        <f ca="1"/>
        <v>Services courants</v>
      </c>
      <c r="Q204" s="279" t="str">
        <f ca="1"/>
        <v>19663</v>
      </c>
      <c r="R204" s="283" t="str">
        <f ca="1"/>
        <v>BALAS</v>
      </c>
      <c r="S204" s="278" t="str">
        <f ca="1"/>
        <v>bep@balas.net  - 01 49 45 45 45</v>
      </c>
      <c r="T204" s="279" t="str">
        <f ca="1"/>
        <v>FR</v>
      </c>
      <c r="U204" s="285" t="str">
        <f ca="1"/>
        <v>https://upecnumerique.sharepoint.com/:f:/s/DAF-PRB/IgDFJsHM7K7TQqEeP_ki2G8tAcow7PgLeQRXHvlIBNlDLF4?e=jimHza</v>
      </c>
      <c r="V204" s="278" t="str">
        <f ca="1"/>
        <v>Les sites de l'université Paris-Est Créteil Val de Marne (départements 77, 93 et 94) dont la liste figure en annexe 1 du cahier des clauses administratives part</v>
      </c>
      <c r="W204" s="279" t="str">
        <f ca="1"/>
        <v>BE.17</v>
      </c>
      <c r="X204" s="284" t="str">
        <f ca="1"/>
        <v>REP/MAINT DES AUTRES EQUIPEMENTS DES BATIMENTS</v>
      </c>
    </row>
    <row r="205" spans="1:24" ht="50.15" customHeight="1" x14ac:dyDescent="0.35">
      <c r="A205" s="197" t="str">
        <f ca="1"/>
        <v>Marché en cours</v>
      </c>
      <c r="B205" s="276" t="str">
        <f ca="1"/>
        <v>B</v>
      </c>
      <c r="C205" s="277" t="str">
        <f ca="1"/>
        <v>🏗️ Bâtiments &amp; Travaux</v>
      </c>
      <c r="D205" s="278" t="str">
        <f ca="1"/>
        <v>Direction du Patrimoine et du Développement Durable</v>
      </c>
      <c r="E205" s="279" t="str">
        <f ca="1"/>
        <v>2024PACEPOBARR</v>
      </c>
      <c r="F205" s="278" t="str">
        <f ca="1"/>
        <v>Accord-cadre de maintenance préventive systématiques (conduite et entretien) et corrective (dépannages et travaux de réparation) des barrières levantes et de leur interphonie, visiophonie, portails, portes de garage automatiques avec leur i</v>
      </c>
      <c r="G205" s="279" t="str">
        <f ca="1"/>
        <v>2024PACEPOBARR</v>
      </c>
      <c r="H205" s="278" t="str">
        <f ca="1"/>
        <v>Accord-cadre de maintenance préventive systématiques (conduite et entretien) et corrective (dépannages et travaux de réparation) des barrières levantes et de leur interphonie, visiophonie, portails, portes de garage automatiques avec leur i</v>
      </c>
      <c r="I205" s="280" t="str">
        <f ca="1"/>
        <v>Procédure adaptée ouverte</v>
      </c>
      <c r="J205" s="280" t="str">
        <f ca="1"/>
        <v>Accord-cadre</v>
      </c>
      <c r="K205" s="280" t="str">
        <f ca="1"/>
        <v>à bons de commande sans minimum et avec maximum</v>
      </c>
      <c r="L205" s="281" t="str">
        <f ca="1"/>
        <v>En cours,(estimé à la mi mars)</v>
      </c>
      <c r="M205" s="281">
        <f ca="1"/>
        <v>47178</v>
      </c>
      <c r="N205" s="279" t="str">
        <f ca="1"/>
        <v>4600004427</v>
      </c>
      <c r="O205" s="282" t="str">
        <f ca="1"/>
        <v>95360</v>
      </c>
      <c r="P205" s="278" t="str">
        <f ca="1"/>
        <v>Prestations intellectuelles</v>
      </c>
      <c r="Q205" s="279" t="str">
        <f ca="1"/>
        <v>2041</v>
      </c>
      <c r="R205" s="283" t="str">
        <f ca="1"/>
        <v>PORTIS</v>
      </c>
      <c r="S205" s="278" t="str">
        <f ca="1"/>
        <v>serviceclients@portis.fr /Ingénieur vommercial florent.capicchioni@portis.fr 06 03 00 15 12</v>
      </c>
      <c r="T205" s="279" t="str">
        <f ca="1"/>
        <v>FR</v>
      </c>
      <c r="U205" s="741" t="str">
        <f ca="1"/>
        <v xml:space="preserve">https://upecnumerique.sharepoint.com/:f:/r/sites/DAF-PRB/documents_contractuels/1.March%C3%A9s%20ouverts%20%C3%A0%20TOUS/6.Services-Maintenance/2024PACEPOBARR?csf=1&amp;web=1&amp;e=rXEnUf </v>
      </c>
      <c r="V205" s="278" t="str">
        <f ca="1"/>
        <v>Tous les sites de l'UPEC sauf marché(s) réservé(s) ou limité(s) à certains services particuliers. Contacter le Pôle achats dans le doute.</v>
      </c>
      <c r="W205" s="279" t="str">
        <f ca="1"/>
        <v>BE.17</v>
      </c>
      <c r="X205" s="284" t="str">
        <f ca="1"/>
        <v>REP/MAINT DES AUTRES EQUIPEMENTS DES BATIMENTS</v>
      </c>
    </row>
    <row r="206" spans="1:24" ht="50.15" customHeight="1" x14ac:dyDescent="0.35">
      <c r="A206" s="197" t="str">
        <f ca="1"/>
        <v>Marché en cours</v>
      </c>
      <c r="B206" s="276" t="str">
        <f ca="1"/>
        <v>B</v>
      </c>
      <c r="C206" s="277" t="str">
        <f ca="1"/>
        <v>🏗️ Bâtiments &amp; Travaux</v>
      </c>
      <c r="D206" s="278" t="str">
        <f ca="1"/>
        <v>Direction du Patrimoine et du Développement Durable</v>
      </c>
      <c r="E206" s="279" t="str">
        <f ca="1"/>
        <v>2025PFMCESYS01</v>
      </c>
      <c r="F206" s="278" t="str">
        <f ca="1"/>
        <v>Maintenance des systèmes de sécurité Incendie et petits travaux associés</v>
      </c>
      <c r="G206" s="279" t="str">
        <f ca="1"/>
        <v>2025PFMCESYS01</v>
      </c>
      <c r="H206" s="278" t="str">
        <f ca="1"/>
        <v>Lot n°1</v>
      </c>
      <c r="I206" s="280" t="str">
        <f ca="1"/>
        <v>Appel d'offres ouvert</v>
      </c>
      <c r="J206" s="280" t="str">
        <f ca="1"/>
        <v>Accord-cadre</v>
      </c>
      <c r="K206" s="280" t="str">
        <f ca="1"/>
        <v>à bons de commande sans minimum et avec maximum</v>
      </c>
      <c r="L206" s="281">
        <f ca="1"/>
        <v>45761</v>
      </c>
      <c r="M206" s="281">
        <f ca="1"/>
        <v>47221</v>
      </c>
      <c r="N206" s="279" t="str">
        <f ca="1"/>
        <v>4600004451</v>
      </c>
      <c r="O206" s="282" t="str">
        <f ca="1"/>
        <v>500000</v>
      </c>
      <c r="P206" s="278" t="str">
        <f ca="1"/>
        <v>Services courants</v>
      </c>
      <c r="Q206" s="279" t="str">
        <f ca="1"/>
        <v>1025</v>
      </c>
      <c r="R206" s="283" t="str">
        <f ca="1"/>
        <v>ERIS</v>
      </c>
      <c r="S206" s="278" t="str">
        <f ca="1"/>
        <v>12 rue Truillot – 94200 Ivry sur Seine : 01 45 15 29 99 sav-admin@eris-di.com</v>
      </c>
      <c r="T206" s="279" t="str">
        <f ca="1"/>
        <v>FR</v>
      </c>
      <c r="U206" s="741" t="str">
        <f ca="1"/>
        <v>https://upecnumerique.sharepoint.com/sites/DAF-PRB/documents_contractuels/Forms/AllItems.aspx?RootFolder=/sites%2FDAF%2DPRB%2Fdocuments%5Fcontractuels%2F2%2EMarch%C3%A9s%20acc%C3%A8s%20LIMITE%2F6%2EServices%20%2DMaintenance%2F2025PFMCESYSSI&amp;View=%7B6F884D63%2DDCF1%2D49B2%2DBCDC%2DBDF571290E5C%7D</v>
      </c>
      <c r="V206" s="278" t="str">
        <f ca="1"/>
        <v>Les sites de l'Université Paris-Est Créteil Val de Marne (départements 77, 93 et 94) sont indiqués en annexe du Cahier des Clauses Techniques Particulière</v>
      </c>
      <c r="W206" s="279" t="str">
        <f ca="1"/>
        <v>BE.13</v>
      </c>
      <c r="X206" s="284" t="str">
        <f ca="1"/>
        <v>REPARATION ET MAINTENANCE DES EQUIPEMENTS DE SECURITE</v>
      </c>
    </row>
    <row r="207" spans="1:24" ht="50.15" customHeight="1" x14ac:dyDescent="0.35">
      <c r="A207" s="197" t="str">
        <f ca="1"/>
        <v>Marché en cours</v>
      </c>
      <c r="B207" s="276" t="str">
        <f ca="1"/>
        <v>B</v>
      </c>
      <c r="C207" s="277" t="str">
        <f ca="1"/>
        <v>🏗️ Bâtiments &amp; Travaux</v>
      </c>
      <c r="D207" s="278" t="str">
        <f ca="1"/>
        <v>Direction du Patrimoine et du Développement Durable</v>
      </c>
      <c r="E207" s="279" t="str">
        <f ca="1"/>
        <v>2025PFMCESYS01</v>
      </c>
      <c r="F207" s="278" t="str">
        <f ca="1"/>
        <v>Maintenance des systèmes de sécurité Incendie et petits travaux associés</v>
      </c>
      <c r="G207" s="279" t="str">
        <f ca="1"/>
        <v>2025PFMCESYS01</v>
      </c>
      <c r="H207" s="278" t="str">
        <f ca="1"/>
        <v>Lot n°2</v>
      </c>
      <c r="I207" s="280" t="str">
        <f ca="1"/>
        <v>Appel d'offres ouvert</v>
      </c>
      <c r="J207" s="280" t="str">
        <f ca="1"/>
        <v>Accord-cadre</v>
      </c>
      <c r="K207" s="280" t="str">
        <f ca="1"/>
        <v>à bons de commande sans minimum et avec maximum</v>
      </c>
      <c r="L207" s="281">
        <f ca="1"/>
        <v>45761</v>
      </c>
      <c r="M207" s="281">
        <f ca="1"/>
        <v>47221</v>
      </c>
      <c r="N207" s="279" t="str">
        <f ca="1"/>
        <v>4600004452</v>
      </c>
      <c r="O207" s="282" t="str">
        <f ca="1"/>
        <v>500000</v>
      </c>
      <c r="P207" s="278" t="str">
        <f ca="1"/>
        <v>Services courants</v>
      </c>
      <c r="Q207" s="279" t="str">
        <f ca="1"/>
        <v>19801</v>
      </c>
      <c r="R207" s="283" t="str">
        <f ca="1"/>
        <v>IPSI SECURITE INCENDIE</v>
      </c>
      <c r="S207" s="278" t="str">
        <f ca="1"/>
        <v>12 rue Truillot – 94200 Ivry sur Seine  0811710056 adv@ipsi,fr</v>
      </c>
      <c r="T207" s="279" t="str">
        <f ca="1"/>
        <v>FR</v>
      </c>
      <c r="U207" s="741" t="str">
        <f ca="1"/>
        <v>https://upecnumerique.sharepoint.com/sites/DAF-PRB/documents_contractuels/Forms/AllItems.aspx?RootFolder=/sites%2FDAF%2DPRB%2Fdocuments%5Fcontractuels%2F2%2EMarch%C3%A9s%20acc%C3%A8s%20LIMITE%2F6%2EServices%20%2DMaintenance%2F2025PFMCESYSSI&amp;View=%7B6F884D63%2DDCF1%2D49B2%2DBCDC%2DBDF571290E5C%7D</v>
      </c>
      <c r="V207" s="278" t="str">
        <f ca="1"/>
        <v>Les sites de l'Université Paris-Est Créteil Val de Marne (départements 77, 93 et 94) sont indiqués en annexe du Cahier des Clauses Techniques Particulière</v>
      </c>
      <c r="W207" s="279" t="str">
        <f ca="1"/>
        <v>BE.13</v>
      </c>
      <c r="X207" s="284" t="str">
        <f ca="1"/>
        <v>REPARATION ET MAINTENANCE DES EQUIPEMENTS DE SECURITE</v>
      </c>
    </row>
    <row r="208" spans="1:24" ht="50.15" customHeight="1" x14ac:dyDescent="0.35">
      <c r="A208" s="197" t="str">
        <f ca="1"/>
        <v>Marché en cours</v>
      </c>
      <c r="B208" s="276" t="str">
        <f ca="1"/>
        <v>B</v>
      </c>
      <c r="C208" s="277" t="str">
        <f ca="1"/>
        <v>🏗️ Bâtiments &amp; Travaux</v>
      </c>
      <c r="D208" s="278" t="str">
        <f ca="1"/>
        <v>Direction du Patrimoine et du Développement Durable</v>
      </c>
      <c r="E208" s="279" t="str">
        <f ca="1"/>
        <v>2025PFMCECURAG</v>
      </c>
      <c r="F208" s="278" t="str">
        <f ca="1"/>
        <v>La maintenance préventive (conduite et entretien) et corrective (dépannages et travaux) de niveau 1 à 4 des équipements électromécaniques des fosses ainsi que le curage hydrodynamique des réseaux verticaux, horizontaux et des canalisation</v>
      </c>
      <c r="G208" s="279" t="str">
        <f ca="1"/>
        <v>2025PFMCECURAG</v>
      </c>
      <c r="H208" s="278" t="str">
        <f ca="1"/>
        <v>Lot n°1 - Maintenance préventive (conduite et entretien) et corrective (dépannages et travaux) de niveau 1 à 4 des équipements électromécaniques des fosses ainsi que le curage hydrodynamique des réseaux verticaux, horizontaux et des canalis</v>
      </c>
      <c r="I208" s="280" t="str">
        <f ca="1"/>
        <v>Appel d'offres ouvert</v>
      </c>
      <c r="J208" s="280" t="str">
        <f ca="1"/>
        <v>Accord-cadre</v>
      </c>
      <c r="K208" s="280" t="str">
        <f ca="1"/>
        <v>à bons de commande sans minimum et avec maximum</v>
      </c>
      <c r="L208" s="281">
        <f ca="1"/>
        <v>45761</v>
      </c>
      <c r="M208" s="281">
        <f ca="1"/>
        <v>47221</v>
      </c>
      <c r="N208" s="279" t="str">
        <f ca="1"/>
        <v>4600004454</v>
      </c>
      <c r="O208" s="282" t="str">
        <f ca="1"/>
        <v>120000</v>
      </c>
      <c r="P208" s="278" t="str">
        <f ca="1"/>
        <v>Services courants</v>
      </c>
      <c r="Q208" s="279" t="str">
        <f ca="1"/>
        <v>19943</v>
      </c>
      <c r="R208" s="283" t="str">
        <f ca="1"/>
        <v>SAPIAN</v>
      </c>
      <c r="S208" s="278" t="str">
        <f ca="1"/>
        <v>villejuif@sapian.fr  -  01 43 75 94 44</v>
      </c>
      <c r="T208" s="279" t="str">
        <f ca="1"/>
        <v>FR</v>
      </c>
      <c r="U208" s="741" t="str">
        <f ca="1"/>
        <v xml:space="preserve">https://upecnumerique.sharepoint.com/:f:/s/DAF-PRB/IgBm6RYgXezYTKcgT5EmCsqkAbnaygxrzZg2Ad1tArHFR04?e=BFh228 </v>
      </c>
      <c r="V208" s="278" t="str">
        <f ca="1"/>
        <v>Les sites de l'université Paris-Est Créteil Val de Marne (départements 77, 93 et 94) dont la
liste figure en annexe 1 du cahier des clauses administratives part</v>
      </c>
      <c r="W208" s="279" t="str">
        <f ca="1"/>
        <v>BC.11</v>
      </c>
      <c r="X208" s="284" t="str">
        <f ca="1"/>
        <v>CTRL RELATIFS ENVIRONNEMENT(EAU EAUX USEES INCINERATEURS?)</v>
      </c>
    </row>
    <row r="209" spans="1:24" ht="50.15" customHeight="1" x14ac:dyDescent="0.35">
      <c r="A209" s="197" t="str">
        <f ca="1"/>
        <v>Marché en cours</v>
      </c>
      <c r="B209" s="276" t="str">
        <f ca="1"/>
        <v>B</v>
      </c>
      <c r="C209" s="277" t="str">
        <f ca="1"/>
        <v>🏗️ Bâtiments &amp; Travaux</v>
      </c>
      <c r="D209" s="278" t="str">
        <f ca="1"/>
        <v>Direction du Patrimoine et du Développement Durable</v>
      </c>
      <c r="E209" s="279" t="str">
        <f ca="1"/>
        <v>2025PFMCECURAG</v>
      </c>
      <c r="F209" s="278" t="str">
        <f ca="1"/>
        <v>La maintenance préventive (conduite et entretien) et corrective (dépannages et travaux) de niveau 1 à 4 des équipements électromécaniques des fosses ainsi que le curage hydrodynamique des réseaux verticaux, horizontaux et des canalisation</v>
      </c>
      <c r="G209" s="279" t="str">
        <f ca="1"/>
        <v>2025PFMCECURAG</v>
      </c>
      <c r="H209" s="278" t="str">
        <f ca="1"/>
        <v>Lot n°2 - Maintenance préventive (conduite et entretien) et corrective (dépannages et travaux) de niveau 1 à 4 des équipements électromécaniques des fosses ainsi que le curage hydrodynamique des réseaux verticaux, horizontaux et des canalis</v>
      </c>
      <c r="I209" s="280" t="str">
        <f ca="1"/>
        <v>Appel d'offres ouvert</v>
      </c>
      <c r="J209" s="280" t="str">
        <f ca="1"/>
        <v>Accord-cadre</v>
      </c>
      <c r="K209" s="280" t="str">
        <f ca="1"/>
        <v>à bons de commande sans minimum et avec maximum</v>
      </c>
      <c r="L209" s="281">
        <f ca="1"/>
        <v>45761</v>
      </c>
      <c r="M209" s="281">
        <f ca="1"/>
        <v>47221</v>
      </c>
      <c r="N209" s="279" t="str">
        <f ca="1"/>
        <v>4600004455</v>
      </c>
      <c r="O209" s="282" t="str">
        <f ca="1"/>
        <v>40000</v>
      </c>
      <c r="P209" s="278" t="str">
        <f ca="1"/>
        <v>Services courants</v>
      </c>
      <c r="Q209" s="279" t="str">
        <f ca="1"/>
        <v>17104</v>
      </c>
      <c r="R209" s="283" t="str">
        <f ca="1"/>
        <v>CIG CURAGE INDUSTRIEL GONESSE</v>
      </c>
      <c r="S209" s="278" t="str">
        <f ca="1"/>
        <v>cig.marchespublics@veolia.com  -- 01 34 07 95 00</v>
      </c>
      <c r="T209" s="279" t="str">
        <f ca="1"/>
        <v>FR</v>
      </c>
      <c r="U209" s="285" t="str">
        <f ca="1"/>
        <v>https://upecnumerique.sharepoint.com/:f:/s/DAF-PRB/IgBm6RYgXezYTKcgT5EmCsqkAbnaygxrzZg2Ad1tArHFR04?e=BFh229</v>
      </c>
      <c r="V209" s="278" t="str">
        <f ca="1"/>
        <v>Les sites de l'université Paris-Est Créteil Val de Marne (départements 77, 93 et 94) dont la
liste figure en annexe 1 du cahier des clauses administratives part</v>
      </c>
      <c r="W209" s="279" t="str">
        <f ca="1"/>
        <v>BC.11</v>
      </c>
      <c r="X209" s="284" t="str">
        <f ca="1"/>
        <v>CTRL RELATIFS ENVIRONNEMENT(EAU EAUX USEES INCINERATEURS?)</v>
      </c>
    </row>
    <row r="210" spans="1:24" ht="50.15" customHeight="1" x14ac:dyDescent="0.35">
      <c r="A210" s="197" t="str">
        <f ca="1"/>
        <v>Marché en cours</v>
      </c>
      <c r="B210" s="276" t="str">
        <f ca="1"/>
        <v>B</v>
      </c>
      <c r="C210" s="277" t="str">
        <f ca="1"/>
        <v>🏗️ Bâtiments &amp; Travaux</v>
      </c>
      <c r="D210" s="278" t="str">
        <f ca="1"/>
        <v>Direction du Patrimoine et du Développement Durable</v>
      </c>
      <c r="E210" s="279" t="str">
        <f ca="1"/>
        <v>2025PFMCECURAG</v>
      </c>
      <c r="F210" s="278" t="str">
        <f ca="1"/>
        <v>La maintenance préventive (conduite et entretien) et corrective (dépannages et travaux) de niveau 1 à 4 des équipements électromécaniques des fosses ainsi que le curage hydrodynamique des réseaux verticaux, horizontaux et des canalisation</v>
      </c>
      <c r="G210" s="279" t="str">
        <f ca="1"/>
        <v>2025PFMCECURAG</v>
      </c>
      <c r="H210" s="278" t="str">
        <f ca="1"/>
        <v>Lot n°3 - Maintenance préventive (conduite et entretien) et corrective (dépannages et travaux) de niveau 1 à 4 des équipements électromécaniques des fosses ainsi que le curage hydrodynamique des réseaux verticaux, horizontaux et des canalis</v>
      </c>
      <c r="I210" s="280" t="str">
        <f ca="1"/>
        <v>Appel d'offres ouvert</v>
      </c>
      <c r="J210" s="280" t="str">
        <f ca="1"/>
        <v>Accord-cadre</v>
      </c>
      <c r="K210" s="280" t="str">
        <f ca="1"/>
        <v>à bons de commande sans minimum et avec maximum</v>
      </c>
      <c r="L210" s="281">
        <f ca="1"/>
        <v>45761</v>
      </c>
      <c r="M210" s="281">
        <f ca="1"/>
        <v>47221</v>
      </c>
      <c r="N210" s="279" t="str">
        <f ca="1"/>
        <v>4600004456</v>
      </c>
      <c r="O210" s="282" t="str">
        <f ca="1"/>
        <v>60000</v>
      </c>
      <c r="P210" s="278" t="str">
        <f ca="1"/>
        <v>Services courants</v>
      </c>
      <c r="Q210" s="279" t="str">
        <f ca="1"/>
        <v>17104</v>
      </c>
      <c r="R210" s="283" t="str">
        <f ca="1"/>
        <v>CIG CURAGE INDUSTRIEL GONESSE</v>
      </c>
      <c r="S210" s="278" t="str">
        <f ca="1"/>
        <v>cig.marchespublics@veolia.com  -- 01 34 07 95 00</v>
      </c>
      <c r="T210" s="279" t="str">
        <f ca="1"/>
        <v>FR</v>
      </c>
      <c r="U210" s="285" t="str">
        <f ca="1"/>
        <v>https://upecnumerique.sharepoint.com/:f:/s/DAF-PRB/IgBm6RYgXezYTKcgT5EmCsqkAbnaygxrzZg2Ad1tArHFR04?e=BFh230</v>
      </c>
      <c r="V210" s="278" t="str">
        <f ca="1"/>
        <v>Les sites de l'université Paris-Est Créteil Val de Marne (départements 77, 93 et 94) dont la
liste figure en annexe 1 du cahier des clauses administratives part</v>
      </c>
      <c r="W210" s="279" t="str">
        <f ca="1"/>
        <v>BC.11 ; BF.03</v>
      </c>
      <c r="X210" s="284" t="str">
        <f ca="1"/>
        <v>CTRL RELATIFS ENVIRONNEMENT(EAU EAUX USEES INCINERATEURS?)</v>
      </c>
    </row>
    <row r="211" spans="1:24" ht="50.15" customHeight="1" x14ac:dyDescent="0.35">
      <c r="A211" s="197" t="str">
        <f ca="1"/>
        <v>Marché en cours</v>
      </c>
      <c r="B211" s="276" t="str">
        <f ca="1"/>
        <v>B</v>
      </c>
      <c r="C211" s="277" t="str">
        <f ca="1"/>
        <v>🏗️ Bâtiments &amp; Travaux</v>
      </c>
      <c r="D211" s="278" t="str">
        <f ca="1"/>
        <v>Direction du Patrimoine et du Développement Durable</v>
      </c>
      <c r="E211" s="279" t="str">
        <f ca="1"/>
        <v>2025PFMOECRITI</v>
      </c>
      <c r="F211" s="278" t="str">
        <f ca="1"/>
        <v>Le présent marché est un marché de maîtrise d'ouvré qui porte sur la création dune plateforme de Conception, Réalisation, Intégration et Test d'instrumentations Spatiales et CubeSats (CRITISC) dans le bâtiment P du Campus Centre de Créteil</v>
      </c>
      <c r="G211" s="279" t="str">
        <f ca="1"/>
        <v>2025PFMOECRITI</v>
      </c>
      <c r="H211" s="278" t="str">
        <f ca="1"/>
        <v>Le présent marché est un marché de maîtrise d'ouvré qui porte sur la création dune plateforme de Conception, Réalisation, Intégration et Test d'instrumentations Spatiales et CubeSats (CRITISC) dans le bâtiment P du Campus Centre de Créteil</v>
      </c>
      <c r="I211" s="280" t="str">
        <f ca="1"/>
        <v>Concours ouvert</v>
      </c>
      <c r="J211" s="280" t="str">
        <f ca="1"/>
        <v>Marché</v>
      </c>
      <c r="K211" s="280" t="str">
        <f ca="1"/>
        <v>ordinaire</v>
      </c>
      <c r="L211" s="281">
        <f ca="1"/>
        <v>45848</v>
      </c>
      <c r="M211" s="281">
        <f ca="1"/>
        <v>46792</v>
      </c>
      <c r="N211" s="279" t="str">
        <f ca="1"/>
        <v>4600004464</v>
      </c>
      <c r="O211" s="282" t="str">
        <f ca="1"/>
        <v>147403</v>
      </c>
      <c r="P211" s="278" t="str">
        <f ca="1"/>
        <v>Prestations intellectuelles</v>
      </c>
      <c r="Q211" s="279" t="str">
        <f ca="1"/>
        <v>20222</v>
      </c>
      <c r="R211" s="283" t="str">
        <f ca="1"/>
        <v>LIFE INGENIERIE</v>
      </c>
      <c r="S211" s="278" t="str">
        <f ca="1"/>
        <v>a.seck@life-ingenirie.com  -   0428707180</v>
      </c>
      <c r="T211" s="279" t="str">
        <f ca="1"/>
        <v>FR</v>
      </c>
      <c r="U211" s="285" t="str">
        <f ca="1"/>
        <v>https://upecnumerique.sharepoint.com/:f:/r/sites/DAF-PRB/documents_contractuels/2.March%C3%A9s%20acc%C3%A8s%20LIMITE/7.Travaux%20-%20maitrise%20d'%C5%93uvre%20-coordination/2025PFMOECRITI?csf=1&amp;web=1</v>
      </c>
      <c r="V211" s="278" t="str">
        <f ca="1"/>
        <v>Tous les sites de l'UPEC sauf marché(s) réservé(s) ou limité(s) à certains services particuliers. Contacter le Pôle achats dans le doute.</v>
      </c>
      <c r="W211" s="279" t="str">
        <f ca="1"/>
        <v>BF.12</v>
      </c>
      <c r="X211" s="284" t="str">
        <f ca="1"/>
        <v>MAITRISE D'?UVRE ET INGENIERIE</v>
      </c>
    </row>
    <row r="212" spans="1:24" ht="50.15" customHeight="1" x14ac:dyDescent="0.35">
      <c r="A212" s="197" t="str">
        <f ca="1"/>
        <v>Marché terminé</v>
      </c>
      <c r="B212" s="276" t="str">
        <f ca="1"/>
        <v>B</v>
      </c>
      <c r="C212" s="277" t="str">
        <f ca="1"/>
        <v>🏗️ Bâtiments &amp; Travaux</v>
      </c>
      <c r="D212" s="278" t="str">
        <f ca="1"/>
        <v>Direction du Patrimoine et du Développement Durable</v>
      </c>
      <c r="E212" s="279" t="str">
        <f ca="1"/>
        <v>2025PATVXANBRB</v>
      </c>
      <c r="F212" s="278" t="str">
        <f ca="1"/>
        <v>Le présent marché concerne le remplacement ou le recouvrement des parois des murs et plafonds des locaux de la zone animalerie conventionnelle. Les nouveaux revêtements devront être faciles à nettoyer et à désinfecter. Ils seront de qualité</v>
      </c>
      <c r="G212" s="279" t="str">
        <f ca="1"/>
        <v>2025PATVXANBRB</v>
      </c>
      <c r="H212" s="278" t="str">
        <f ca="1"/>
        <v>Le présent marché concerne le remplacement ou le recouvrement des parois des murs et plafonds des locaux de la zone animalerie conventionnelle. Les nouveaux revêtements devront être faciles à nettoyer et à désinfecter. Ils seront de qualité</v>
      </c>
      <c r="I212" s="280" t="str">
        <f ca="1"/>
        <v>Procédure adaptée ouverte</v>
      </c>
      <c r="J212" s="280" t="str">
        <f ca="1"/>
        <v>Marché</v>
      </c>
      <c r="K212" s="280" t="str">
        <f ca="1"/>
        <v>ordinaire</v>
      </c>
      <c r="L212" s="281">
        <f ca="1"/>
        <v>45848</v>
      </c>
      <c r="M212" s="281">
        <f ca="1"/>
        <v>45939</v>
      </c>
      <c r="N212" s="279" t="str">
        <f ca="1"/>
        <v>4600004466</v>
      </c>
      <c r="O212" s="282" t="str">
        <f ca="1"/>
        <v>297186.62</v>
      </c>
      <c r="P212" s="278" t="str">
        <f ca="1"/>
        <v>Travaux</v>
      </c>
      <c r="Q212" s="279" t="str">
        <f ca="1"/>
        <v>2161</v>
      </c>
      <c r="R212" s="283" t="str">
        <f ca="1"/>
        <v>CLIMASCIENCE</v>
      </c>
      <c r="S212" s="278" t="str">
        <f ca="1"/>
        <v>0169187733 - commercial@climascience.com</v>
      </c>
      <c r="T212" s="279" t="str">
        <f ca="1"/>
        <v>FR</v>
      </c>
      <c r="U212" s="285" t="str">
        <f ca="1"/>
        <v>https://upecnumerique.sharepoint.com/:f:/s/DAF-PRB/EoGP5-bQc_pCl-9ypZpIR9EBwM3uwtyoKC3Qz8vbwln-sA?e=RhWdmk</v>
      </c>
      <c r="V212" s="278" t="str">
        <f ca="1"/>
        <v>Campus Henri Mondor  Bâtiment BRB
8, rue du Général Sarrail
94000 CRETEIL</v>
      </c>
      <c r="W212" s="279" t="str">
        <f ca="1"/>
        <v>BF.01</v>
      </c>
      <c r="X212" s="284" t="str">
        <f ca="1"/>
        <v>TRAVAUX DE CONSTRUCTION NEUVE</v>
      </c>
    </row>
    <row r="213" spans="1:24" ht="50.15" customHeight="1" x14ac:dyDescent="0.35">
      <c r="A213" s="197" t="str">
        <f ca="1"/>
        <v>Marché en cours</v>
      </c>
      <c r="B213" s="276" t="str">
        <f ca="1"/>
        <v>B</v>
      </c>
      <c r="C213" s="277" t="str">
        <f ca="1"/>
        <v>🏗️ Bâtiments &amp; Travaux</v>
      </c>
      <c r="D213" s="278" t="str">
        <f ca="1"/>
        <v>Direction du Patrimoine et du Développement Durable</v>
      </c>
      <c r="E213" s="279" t="str">
        <f ca="1"/>
        <v>2025MSDAEELECT</v>
      </c>
      <c r="F213" s="278" t="str">
        <f ca="1"/>
        <v>MARCHE DAE ELECTRICITE 2026-2027</v>
      </c>
      <c r="G213" s="279" t="str">
        <f ca="1"/>
        <v>2025MSDAEELECT</v>
      </c>
      <c r="H213" s="278" t="str">
        <f ca="1"/>
        <v>MARCHE DAE ELECTRICITE 2026-2027</v>
      </c>
      <c r="I213" s="280" t="str">
        <f ca="1"/>
        <v>Marché subséquent</v>
      </c>
      <c r="J213" s="280" t="str">
        <f ca="1"/>
        <v>Marché subséquent</v>
      </c>
      <c r="K213" s="280" t="str">
        <f ca="1"/>
        <v>Marché subséquent</v>
      </c>
      <c r="L213" s="281">
        <f ca="1"/>
        <v>45903</v>
      </c>
      <c r="M213" s="281">
        <f ca="1"/>
        <v>46843</v>
      </c>
      <c r="N213" s="279" t="str">
        <f ca="1"/>
        <v>4600004480</v>
      </c>
      <c r="O213" s="282" t="str">
        <f ca="1"/>
        <v>5000000</v>
      </c>
      <c r="P213" s="278" t="str">
        <f ca="1"/>
        <v>Travaux</v>
      </c>
      <c r="Q213" s="279" t="str">
        <f ca="1"/>
        <v>11167</v>
      </c>
      <c r="R213" s="283" t="str">
        <f ca="1"/>
        <v>TOTALENERGIES ELECTRICITE ET GAZ FR</v>
      </c>
      <c r="S213" s="278" t="str">
        <f ca="1"/>
        <v>Dylan.dupre@totalenergies.fr</v>
      </c>
      <c r="T213" s="279" t="str">
        <f ca="1"/>
        <v>FR</v>
      </c>
      <c r="U213" s="279" t="str">
        <f ca="1"/>
        <v>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v>
      </c>
      <c r="V213" s="278" t="str">
        <f ca="1"/>
        <v>Tous les sites de l'UPEC sauf marché(s) réservé(s) ou limité(s) à certains services particuliers. Contacter le Pôle achats dans le doute.</v>
      </c>
      <c r="W213" s="279" t="str">
        <f ca="1"/>
        <v>BA.01</v>
      </c>
      <c r="X213" s="284" t="str">
        <f ca="1"/>
        <v>ELECTRICITE DISTRIBUEE</v>
      </c>
    </row>
    <row r="214" spans="1:24" ht="50.15" customHeight="1" x14ac:dyDescent="0.35">
      <c r="A214" s="197" t="str">
        <f ca="1"/>
        <v>Marché en cours</v>
      </c>
      <c r="B214" s="276" t="str">
        <f ca="1"/>
        <v>B</v>
      </c>
      <c r="C214" s="277" t="str">
        <f ca="1"/>
        <v>🏗️ Bâtiments &amp; Travaux</v>
      </c>
      <c r="D214" s="278" t="str">
        <f ca="1"/>
        <v>Direction du Patrimoine et du Développement Durable</v>
      </c>
      <c r="E214" s="279" t="str">
        <f ca="1"/>
        <v>2025MSDAEELECT</v>
      </c>
      <c r="F214" s="278" t="str">
        <f ca="1"/>
        <v>MARCHE DAE ELECTRICITE 2026-2027</v>
      </c>
      <c r="G214" s="279" t="str">
        <f ca="1"/>
        <v>2025MSDAEELECT</v>
      </c>
      <c r="H214" s="278" t="str">
        <f ca="1"/>
        <v>MARCHE DAE ELECTRICITE 2026-2027</v>
      </c>
      <c r="I214" s="280" t="str">
        <f ca="1"/>
        <v>Marché subséquent</v>
      </c>
      <c r="J214" s="280" t="str">
        <f ca="1"/>
        <v>Marché subséquent</v>
      </c>
      <c r="K214" s="280" t="str">
        <f ca="1"/>
        <v>Marché subséquent</v>
      </c>
      <c r="L214" s="281">
        <f ca="1"/>
        <v>45903</v>
      </c>
      <c r="M214" s="281">
        <f ca="1"/>
        <v>46843</v>
      </c>
      <c r="N214" s="279" t="str">
        <f ca="1"/>
        <v>4600004481</v>
      </c>
      <c r="O214" s="282" t="str">
        <f ca="1"/>
        <v>1500000</v>
      </c>
      <c r="P214" s="278" t="str">
        <f ca="1"/>
        <v>Travaux</v>
      </c>
      <c r="Q214" s="279" t="str">
        <f ca="1"/>
        <v>11167</v>
      </c>
      <c r="R214" s="283" t="str">
        <f ca="1"/>
        <v>TOTALENERGIES ELECTRICITE ET GAZ FR</v>
      </c>
      <c r="S214" s="278" t="str">
        <f ca="1"/>
        <v>Dylan.dupre@totalenergies.fr</v>
      </c>
      <c r="T214" s="279" t="str">
        <f ca="1"/>
        <v>FR</v>
      </c>
      <c r="U214" s="279" t="str">
        <f ca="1"/>
        <v>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v>
      </c>
      <c r="V214" s="278" t="str">
        <f ca="1"/>
        <v>Tous les sites de l'UPEC sauf marché(s) réservé(s) ou limité(s) à certains services particuliers. Contacter le Pôle achats dans le doute.</v>
      </c>
      <c r="W214" s="279" t="str">
        <f ca="1"/>
        <v>BA.01</v>
      </c>
      <c r="X214" s="284" t="str">
        <f ca="1"/>
        <v>ELECTRICITE DISTRIBUEE</v>
      </c>
    </row>
    <row r="215" spans="1:24" ht="50.15" customHeight="1" x14ac:dyDescent="0.35">
      <c r="A215" s="197" t="str">
        <f ca="1"/>
        <v>Marché en cours</v>
      </c>
      <c r="B215" s="276" t="str">
        <f ca="1"/>
        <v>B</v>
      </c>
      <c r="C215" s="277" t="str">
        <f ca="1"/>
        <v>🏗️ Bâtiments &amp; Travaux</v>
      </c>
      <c r="D215" s="278" t="str">
        <f ca="1"/>
        <v>Direction du Patrimoine et du Développement Durable</v>
      </c>
      <c r="E215" s="279" t="str">
        <f ca="1"/>
        <v>2025MSDAEELECT</v>
      </c>
      <c r="F215" s="278" t="str">
        <f ca="1"/>
        <v>MARCHE DAE ELECTRICITE 2026-2027</v>
      </c>
      <c r="G215" s="279" t="str">
        <f ca="1"/>
        <v>2025MSDAEELECT</v>
      </c>
      <c r="H215" s="278" t="str">
        <f ca="1"/>
        <v>MARCHE DAE ELECTRICITE 2026-2027</v>
      </c>
      <c r="I215" s="280" t="str">
        <f ca="1"/>
        <v>Marché subséquent</v>
      </c>
      <c r="J215" s="280" t="str">
        <f ca="1"/>
        <v>Marché subséquent</v>
      </c>
      <c r="K215" s="280" t="str">
        <f ca="1"/>
        <v>Marché subséquent</v>
      </c>
      <c r="L215" s="281">
        <f ca="1"/>
        <v>45903</v>
      </c>
      <c r="M215" s="281">
        <f ca="1"/>
        <v>46843</v>
      </c>
      <c r="N215" s="279" t="str">
        <f ca="1"/>
        <v>4600004482</v>
      </c>
      <c r="O215" s="282" t="str">
        <f ca="1"/>
        <v>500000</v>
      </c>
      <c r="P215" s="278" t="str">
        <f ca="1"/>
        <v>Travaux</v>
      </c>
      <c r="Q215" s="279" t="str">
        <f ca="1"/>
        <v>17408</v>
      </c>
      <c r="R215" s="283" t="str">
        <f ca="1"/>
        <v>EKWATEUR PRO</v>
      </c>
      <c r="S215" s="278" t="str">
        <f ca="1"/>
        <v/>
      </c>
      <c r="T215" s="279" t="str">
        <f ca="1"/>
        <v>FR</v>
      </c>
      <c r="U215" s="279" t="str">
        <f ca="1"/>
        <v>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v>
      </c>
      <c r="V215" s="278" t="str">
        <f ca="1"/>
        <v>Tous les sites de l'UPEC sauf marché(s) réservé(s) ou limité(s) à certains services particuliers. Contacter le Pôle achats dans le doute.</v>
      </c>
      <c r="W215" s="279" t="str">
        <f ca="1"/>
        <v>BA.01</v>
      </c>
      <c r="X215" s="284" t="str">
        <f ca="1"/>
        <v>ELECTRICITE DISTRIBUEE</v>
      </c>
    </row>
    <row r="216" spans="1:24" ht="50.15" customHeight="1" x14ac:dyDescent="0.35">
      <c r="A216" s="197" t="str">
        <f ca="1"/>
        <v>Marché en cours</v>
      </c>
      <c r="B216" s="276" t="str">
        <f ca="1"/>
        <v>B</v>
      </c>
      <c r="C216" s="277" t="str">
        <f ca="1"/>
        <v>🏗️ Bâtiments &amp; Travaux</v>
      </c>
      <c r="D216" s="278" t="str">
        <f ca="1"/>
        <v>Direction du Patrimoine et du Développement Durable</v>
      </c>
      <c r="E216" s="279" t="str">
        <f ca="1"/>
        <v>2025MSDAEGAZUP</v>
      </c>
      <c r="F216" s="278" t="str">
        <f ca="1"/>
        <v>MARCHE DE FOURNITURE DE GAZ DAE</v>
      </c>
      <c r="G216" s="279" t="str">
        <f ca="1"/>
        <v>2025MSDAEGAZUP</v>
      </c>
      <c r="H216" s="278" t="str">
        <f ca="1"/>
        <v>MARCHE DE FOURNITURE DE GAZ DAE</v>
      </c>
      <c r="I216" s="280" t="str">
        <f ca="1"/>
        <v>Marché subséquent</v>
      </c>
      <c r="J216" s="280" t="str">
        <f ca="1"/>
        <v>Marché subséquent</v>
      </c>
      <c r="K216" s="280" t="str">
        <f ca="1"/>
        <v>Marché subséquent</v>
      </c>
      <c r="L216" s="281">
        <f ca="1"/>
        <v>45903</v>
      </c>
      <c r="M216" s="281">
        <f ca="1"/>
        <v>46843</v>
      </c>
      <c r="N216" s="279" t="str">
        <f ca="1"/>
        <v>4600004483</v>
      </c>
      <c r="O216" s="282" t="str">
        <f ca="1"/>
        <v>1500000</v>
      </c>
      <c r="P216" s="278" t="str">
        <f ca="1"/>
        <v>Travaux</v>
      </c>
      <c r="Q216" s="279" t="str">
        <f ca="1"/>
        <v>11853</v>
      </c>
      <c r="R216" s="283" t="str">
        <f ca="1"/>
        <v>SAS GAZ DE BORDEAUX</v>
      </c>
      <c r="S216" s="278" t="str">
        <f ca="1"/>
        <v/>
      </c>
      <c r="T216" s="279" t="str">
        <f ca="1"/>
        <v>FR</v>
      </c>
      <c r="U216" s="279" t="str">
        <f ca="1"/>
        <v>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v>
      </c>
      <c r="V216" s="278" t="str">
        <f ca="1"/>
        <v>Tous les sites de l'UPEC sauf marché(s) réservé(s) ou limité(s) à certains services particuliers. Contacter le Pôle achats dans le doute.</v>
      </c>
      <c r="W216" s="279" t="str">
        <f ca="1"/>
        <v>BA.02</v>
      </c>
      <c r="X216" s="284" t="str">
        <f ca="1"/>
        <v>COMBUSTIBLES GAZEUX DISTRIBUES</v>
      </c>
    </row>
    <row r="217" spans="1:24" ht="50.15" customHeight="1" x14ac:dyDescent="0.35">
      <c r="A217" s="197" t="str">
        <f ca="1"/>
        <v>Marché en cours</v>
      </c>
      <c r="B217" s="276" t="str">
        <f ca="1"/>
        <v>B</v>
      </c>
      <c r="C217" s="277" t="str">
        <f ca="1"/>
        <v>🏗️ Bâtiments &amp; Travaux</v>
      </c>
      <c r="D217" s="278" t="str">
        <f ca="1"/>
        <v>Direction du Patrimoine et du Développement Durable</v>
      </c>
      <c r="E217" s="279" t="str">
        <f ca="1"/>
        <v>2025MSDAEGAZUP</v>
      </c>
      <c r="F217" s="278" t="str">
        <f ca="1"/>
        <v>MARCHE DE FOURNITURE DE GAZ DAE</v>
      </c>
      <c r="G217" s="279" t="str">
        <f ca="1"/>
        <v>2025MSDAEGAZUP</v>
      </c>
      <c r="H217" s="278" t="str">
        <f ca="1"/>
        <v>MARCHE DE FOURNITURE DE GAZ DAE</v>
      </c>
      <c r="I217" s="280" t="str">
        <f ca="1"/>
        <v>Marché subséquent</v>
      </c>
      <c r="J217" s="280" t="str">
        <f ca="1"/>
        <v>Marché subséquent</v>
      </c>
      <c r="K217" s="280" t="str">
        <f ca="1"/>
        <v>Marché subséquent</v>
      </c>
      <c r="L217" s="281">
        <f ca="1"/>
        <v>45903</v>
      </c>
      <c r="M217" s="281">
        <f ca="1"/>
        <v>46843</v>
      </c>
      <c r="N217" s="279" t="str">
        <f ca="1"/>
        <v>4600004484</v>
      </c>
      <c r="O217" s="282" t="str">
        <f ca="1"/>
        <v>500000</v>
      </c>
      <c r="P217" s="278" t="str">
        <f ca="1"/>
        <v>Travaux</v>
      </c>
      <c r="Q217" s="279" t="str">
        <f ca="1"/>
        <v>11167</v>
      </c>
      <c r="R217" s="283" t="str">
        <f ca="1"/>
        <v>TOTALENERGIES ELECTRICITE ET GAZ FR</v>
      </c>
      <c r="S217" s="278" t="str">
        <f ca="1"/>
        <v>Dylan.dupre@totalenergies.fr</v>
      </c>
      <c r="T217" s="279" t="str">
        <f ca="1"/>
        <v>FR</v>
      </c>
      <c r="U217" s="279" t="str">
        <f ca="1"/>
        <v>https://upecnumerique.sharepoint.com/sites/DAF-PRB/documents_contractuels/Forms/AllItems.aspx?RootFolder=/sites%2FDAF%2DPRB%2Fdocuments%5Fcontractuels%2F1%2EMarch%C3%A9s%20ouverts%20%C3%A0%20TOUS%2F1%2E%20Achats%20Mutualis%C3%A9s%2FDAE%2FDAE%20Electricit%C3%A9%20%2D%20Gaz%202026%20%2D2027&amp;View=%7B6F884D63%2DDCF1%2D49B2%2DBCDC%2DBDF571290E5C%7D</v>
      </c>
      <c r="V217" s="278" t="str">
        <f ca="1"/>
        <v>Tous les sites de l'UPEC sauf marché(s) réservé(s) ou limité(s) à certains services particuliers. Contacter le Pôle achats dans le doute.</v>
      </c>
      <c r="W217" s="279" t="str">
        <f ca="1"/>
        <v>BA.02</v>
      </c>
      <c r="X217" s="284" t="str">
        <f ca="1"/>
        <v>COMBUSTIBLES GAZEUX DISTRIBUES</v>
      </c>
    </row>
    <row r="218" spans="1:24" ht="50.15" customHeight="1" x14ac:dyDescent="0.35">
      <c r="A218" s="197" t="str">
        <f ca="1"/>
        <v>Marché en cours</v>
      </c>
      <c r="B218" s="276" t="str">
        <f ca="1"/>
        <v>B</v>
      </c>
      <c r="C218" s="277" t="str">
        <f ca="1"/>
        <v>🏗️ Bâtiments &amp; Travaux</v>
      </c>
      <c r="D218" s="278" t="str">
        <f ca="1"/>
        <v>Direction du Patrimoine et du Développement Durable</v>
      </c>
      <c r="E218" s="279" t="str">
        <f ca="1"/>
        <v>2024PFESPVERTS</v>
      </c>
      <c r="F218" s="278" t="str">
        <f ca="1"/>
        <v>Le présent accord-cadre a pour objet l'entretien des espaces verts sur les différents sites de l'Université Paris-Est Créteil Val-de-Marne (UPEC) en trois lots séparés.</v>
      </c>
      <c r="G218" s="279" t="str">
        <f ca="1"/>
        <v>2024PFESPVERTS</v>
      </c>
      <c r="H218" s="278" t="str">
        <f ca="1"/>
        <v>Lot n°1 Entretien des espaces verts sur les sites de Sénart, Fontainebleau-IUT, Fontainebleau-Damesme et Torcy (77)</v>
      </c>
      <c r="I218" s="280" t="str">
        <f ca="1"/>
        <v>Appel d'offres ouvert</v>
      </c>
      <c r="J218" s="280" t="str">
        <f ca="1"/>
        <v>Accord-cadre</v>
      </c>
      <c r="K218" s="280" t="str">
        <f ca="1"/>
        <v>à bons de commande sans minimum et avec maximum</v>
      </c>
      <c r="L218" s="281">
        <f ca="1"/>
        <v>45554</v>
      </c>
      <c r="M218" s="281">
        <f ca="1"/>
        <v>47028</v>
      </c>
      <c r="N218" s="279" t="str">
        <f ca="1"/>
        <v>4600004486</v>
      </c>
      <c r="O218" s="282" t="str">
        <f ca="1"/>
        <v>100000</v>
      </c>
      <c r="P218" s="278" t="str">
        <f ca="1"/>
        <v>Services courants</v>
      </c>
      <c r="Q218" s="279" t="str">
        <f ca="1"/>
        <v>20030</v>
      </c>
      <c r="R218" s="283" t="str">
        <f ca="1"/>
        <v>DERICHEBOURG ESPACES VERTS</v>
      </c>
      <c r="S218" s="278" t="str">
        <f ca="1"/>
        <v>mathieu.lucas@elior-services.fr  0685540236</v>
      </c>
      <c r="T218" s="279" t="str">
        <f ca="1"/>
        <v>FR</v>
      </c>
      <c r="U218" s="285" t="str">
        <f ca="1"/>
        <v>https://upecnumerique.sharepoint.com/:f:/r/sites/DAF-PRB/documents_contractuels/2.March%C3%A9s%20acc%C3%A8s%20LIMITE/4.Fonctionnement%20courant/2024PFESPVERTS?csf=1&amp;web=1</v>
      </c>
      <c r="V218" s="278" t="str">
        <f ca="1"/>
        <v>Lot 1 : Sites de lUPEC situés dans le 77
Lot 2 : Sites de lUPEC situés dans le 94
Lot 3 : Sites de lUPEC situés dans le 93</v>
      </c>
      <c r="W218" s="279" t="str">
        <f ca="1"/>
        <v>BG.21</v>
      </c>
      <c r="X218" s="284" t="str">
        <f ca="1"/>
        <v>SERVICES DE CREATION ET D'ENTRETIEN DES ESPACES VERTS</v>
      </c>
    </row>
    <row r="219" spans="1:24" ht="50.15" customHeight="1" x14ac:dyDescent="0.35">
      <c r="A219" s="197" t="str">
        <f ca="1"/>
        <v>Marché en cours</v>
      </c>
      <c r="B219" s="276" t="str">
        <f ca="1"/>
        <v>B</v>
      </c>
      <c r="C219" s="277" t="str">
        <f ca="1"/>
        <v>🏗️ Bâtiments &amp; Travaux</v>
      </c>
      <c r="D219" s="278" t="str">
        <f ca="1"/>
        <v>Direction du Patrimoine et du Développement Durable</v>
      </c>
      <c r="E219" s="279" t="str">
        <f ca="1"/>
        <v>2025PFMECVCCFO</v>
      </c>
      <c r="F219" s="278" t="str">
        <f ca="1"/>
        <v>Lot n°1 CVC</v>
      </c>
      <c r="G219" s="279" t="str">
        <f ca="1"/>
        <v>2025PFMECVCCFO</v>
      </c>
      <c r="H219" s="278" t="str">
        <f ca="1"/>
        <v>Lot n°1 CVC</v>
      </c>
      <c r="I219" s="280" t="str">
        <f ca="1"/>
        <v>Appel d'offres ouvert</v>
      </c>
      <c r="J219" s="280" t="str">
        <f ca="1"/>
        <v>Accord-cadre</v>
      </c>
      <c r="K219" s="280" t="str">
        <f ca="1"/>
        <v>à bons de commande sans minimum et avec maximum</v>
      </c>
      <c r="L219" s="281">
        <f ca="1"/>
        <v>45946</v>
      </c>
      <c r="M219" s="281">
        <f ca="1"/>
        <v>47407</v>
      </c>
      <c r="N219" s="279" t="str">
        <f ca="1"/>
        <v>4600004487</v>
      </c>
      <c r="O219" s="282" t="str">
        <f ca="1"/>
        <v>2000000</v>
      </c>
      <c r="P219" s="278" t="str">
        <f ca="1"/>
        <v>Services courants</v>
      </c>
      <c r="Q219" s="279" t="str">
        <f ca="1"/>
        <v>20443</v>
      </c>
      <c r="R219" s="283" t="str">
        <f ca="1"/>
        <v>VALTEC</v>
      </c>
      <c r="S219" s="278" t="str">
        <f ca="1"/>
        <v>Tél : 0673753977 | contact@valtec-france.com</v>
      </c>
      <c r="T219" s="279" t="str">
        <f ca="1"/>
        <v>FR</v>
      </c>
      <c r="U219" s="279" t="str">
        <f ca="1"/>
        <v>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v>
      </c>
      <c r="V219" s="278" t="str">
        <f ca="1"/>
        <v>Les sites de luniversité Paris-Est Créteil Val-de-Marne (départements 77, 93 et 94).</v>
      </c>
      <c r="W219" s="279" t="str">
        <f ca="1"/>
        <v>BE.15</v>
      </c>
      <c r="X219" s="284" t="str">
        <f ca="1"/>
        <v>REP/MAINT INSTALLATIONS EQUIPEM.CLIM VENTIL CHAUF RESERVOIRS</v>
      </c>
    </row>
    <row r="220" spans="1:24" ht="50.15" customHeight="1" x14ac:dyDescent="0.35">
      <c r="A220" s="197" t="str">
        <f ca="1"/>
        <v>Marché en cours</v>
      </c>
      <c r="B220" s="276" t="str">
        <f ca="1"/>
        <v>B</v>
      </c>
      <c r="C220" s="277" t="str">
        <f ca="1"/>
        <v>🏗️ Bâtiments &amp; Travaux</v>
      </c>
      <c r="D220" s="278" t="str">
        <f ca="1"/>
        <v>Direction du Patrimoine et du Développement Durable</v>
      </c>
      <c r="E220" s="279" t="str">
        <f ca="1"/>
        <v>2025PFMECVCCFO</v>
      </c>
      <c r="F220" s="278" t="str">
        <f ca="1"/>
        <v>Lot n°1 CVC</v>
      </c>
      <c r="G220" s="279" t="str">
        <f ca="1"/>
        <v>2025PFMECVCCFO</v>
      </c>
      <c r="H220" s="278" t="str">
        <f ca="1"/>
        <v>Lot n°1 CVC</v>
      </c>
      <c r="I220" s="280" t="str">
        <f ca="1"/>
        <v>Appel d'offres ouvert</v>
      </c>
      <c r="J220" s="280" t="str">
        <f ca="1"/>
        <v>Accord-cadre</v>
      </c>
      <c r="K220" s="280" t="str">
        <f ca="1"/>
        <v>à bons de commande sans minimum et avec maximum</v>
      </c>
      <c r="L220" s="281">
        <f ca="1"/>
        <v>45946</v>
      </c>
      <c r="M220" s="281">
        <f ca="1"/>
        <v>47407</v>
      </c>
      <c r="N220" s="279" t="str">
        <f ca="1"/>
        <v>4600004488</v>
      </c>
      <c r="O220" s="282" t="str">
        <f ca="1"/>
        <v>1200000</v>
      </c>
      <c r="P220" s="278" t="str">
        <f ca="1"/>
        <v>Services courants</v>
      </c>
      <c r="Q220" s="279" t="str">
        <f ca="1"/>
        <v>20443</v>
      </c>
      <c r="R220" s="283" t="str">
        <f ca="1"/>
        <v>VALTEC</v>
      </c>
      <c r="S220" s="278" t="str">
        <f ca="1"/>
        <v>Tél : 0673753977 | contact@valtec-france.com</v>
      </c>
      <c r="T220" s="279" t="str">
        <f ca="1"/>
        <v>FR</v>
      </c>
      <c r="U220" s="279" t="str">
        <f ca="1"/>
        <v>https://upecnumerique.sharepoint.com/sites/DAF-PRB/documents_contractuels/Forms/AllItems.aspx?RootFolder=/sites%2FDAF%2DPRB%2Fdocuments%5Fcontractuels%2F1%2EMarch%C3%A9s%20ouverts%20%C3%A0%20TOUS%2F7%2ETravaux%2DMaitrise%20d%27%C5%93uvre%2D%20Coordination%2F2025PFMECVCCFO&amp;View=%7B6F884D63%2DDCF1%2D49B2%2DBCDC%2DBDF571290E5C%7D</v>
      </c>
      <c r="V220" s="278" t="str">
        <f ca="1"/>
        <v>Les sites de luniversité Paris-Est Créteil Val-de-Marne (départements 77, 93 et 94).</v>
      </c>
      <c r="W220" s="279" t="str">
        <f ca="1"/>
        <v>BE.14</v>
      </c>
      <c r="X220" s="284" t="str">
        <f ca="1"/>
        <v>REP/MAINT DES INSTALLATIONS ET EQUIPEMENTS ELECTRIQUES</v>
      </c>
    </row>
    <row r="221" spans="1:24" ht="50.15" customHeight="1" x14ac:dyDescent="0.35">
      <c r="A221" s="197" t="str">
        <f ca="1"/>
        <v>Marché en cours</v>
      </c>
      <c r="B221" s="276" t="str">
        <f ca="1"/>
        <v>B</v>
      </c>
      <c r="C221" s="277" t="str">
        <f ca="1"/>
        <v>🏗️ Bâtiments &amp; Travaux</v>
      </c>
      <c r="D221" s="278" t="str">
        <f ca="1"/>
        <v>Direction du Patrimoine et du Développement Durable</v>
      </c>
      <c r="E221" s="279" t="str">
        <f ca="1"/>
        <v>2025PFTVXENTR1</v>
      </c>
      <c r="F221" s="278" t="str">
        <f ca="1"/>
        <v>Le présent accord-cadre a pour objet la réalisation des travaux annuels d'entretien et de rénovation des différents bâtiments des Campus de l'Université Paris-Est Créteil Val-de-Marne</v>
      </c>
      <c r="G221" s="279" t="str">
        <f ca="1"/>
        <v>2025PFTVXENTR1</v>
      </c>
      <c r="H221" s="278" t="str">
        <f ca="1"/>
        <v>Lot n°1 GROS ŒUVRE</v>
      </c>
      <c r="I221" s="280" t="str">
        <f ca="1"/>
        <v>Appel d'offres ouvert</v>
      </c>
      <c r="J221" s="280" t="str">
        <f ca="1"/>
        <v>Accord-cadre</v>
      </c>
      <c r="K221" s="280" t="str">
        <f ca="1"/>
        <v>ordinaire</v>
      </c>
      <c r="L221" s="281">
        <f ca="1"/>
        <v>45952</v>
      </c>
      <c r="M221" s="281">
        <f ca="1"/>
        <v>47412</v>
      </c>
      <c r="N221" s="279" t="str">
        <f ca="1"/>
        <v>4600004489</v>
      </c>
      <c r="O221" s="282" t="str">
        <f ca="1"/>
        <v>1000000</v>
      </c>
      <c r="P221" s="278" t="str">
        <f ca="1"/>
        <v>Travaux</v>
      </c>
      <c r="Q221" s="279" t="str">
        <f ca="1"/>
        <v>15477</v>
      </c>
      <c r="R221" s="283" t="str">
        <f ca="1"/>
        <v>AMBTP</v>
      </c>
      <c r="S221" s="278" t="str">
        <f ca="1"/>
        <v>ambtp@ambtp.com - 01 43 89 66 66</v>
      </c>
      <c r="T221" s="279" t="str">
        <f ca="1"/>
        <v>FR</v>
      </c>
      <c r="U221" s="285" t="str">
        <f ca="1"/>
        <v xml:space="preserve">https://upecnumerique.sharepoint.com/:f:/s/DAF-PRB/IgDB8LOX07AtSr18CfmeKIboAdnN95i9ygX6PRcCYeva2lE?e=lWI9El </v>
      </c>
      <c r="V221" s="278" t="str">
        <f ca="1"/>
        <v>L'adresse des différents Campus du pouvoir adjudicateur concernés sont indiquées dans l'annexe A au présent Cahier des Clauses Administratives Particulières.</v>
      </c>
      <c r="W221" s="279" t="str">
        <f ca="1"/>
        <v>BE.01</v>
      </c>
      <c r="X221" s="284" t="str">
        <f ca="1"/>
        <v>MACONNERIE, DEMOLITION ET DESAMIANTAGE</v>
      </c>
    </row>
    <row r="222" spans="1:24" ht="50.15" customHeight="1" x14ac:dyDescent="0.35">
      <c r="A222" s="197" t="str">
        <f ca="1"/>
        <v>Marché en cours</v>
      </c>
      <c r="B222" s="276" t="str">
        <f ca="1"/>
        <v>B</v>
      </c>
      <c r="C222" s="277" t="str">
        <f ca="1"/>
        <v>🏗️ Bâtiments &amp; Travaux</v>
      </c>
      <c r="D222" s="278" t="str">
        <f ca="1"/>
        <v>Direction du Patrimoine et du Développement Durable</v>
      </c>
      <c r="E222" s="279" t="str">
        <f ca="1"/>
        <v>2025PFTVXENTR6</v>
      </c>
      <c r="F222" s="278" t="str">
        <f ca="1"/>
        <v>Le présent accord-cadre a pour objet la réalisation des travaux annuels d'entretien et de rénovation des différents bâtiments des Campus de l'Université Paris-Est Créteil Val-de-Marne</v>
      </c>
      <c r="G222" s="279" t="str">
        <f ca="1"/>
        <v>2025PFTVXENTR6</v>
      </c>
      <c r="H222" s="278" t="str">
        <f ca="1"/>
        <v>Lot n°6 - PEINTURE ET SOLS SOUPLES</v>
      </c>
      <c r="I222" s="280" t="str">
        <f ca="1"/>
        <v>Appel d'offres ouvert</v>
      </c>
      <c r="J222" s="280" t="str">
        <f ca="1"/>
        <v>Accord-cadre</v>
      </c>
      <c r="K222" s="280" t="str">
        <f ca="1"/>
        <v>ordinaire</v>
      </c>
      <c r="L222" s="281">
        <f ca="1"/>
        <v>45952</v>
      </c>
      <c r="M222" s="281">
        <f ca="1"/>
        <v>47412</v>
      </c>
      <c r="N222" s="279" t="str">
        <f ca="1"/>
        <v>4600004494</v>
      </c>
      <c r="O222" s="282" t="str">
        <f ca="1"/>
        <v>200000</v>
      </c>
      <c r="P222" s="278" t="str">
        <f ca="1"/>
        <v>Travaux</v>
      </c>
      <c r="Q222" s="279" t="str">
        <f ca="1"/>
        <v>5841</v>
      </c>
      <c r="R222" s="283" t="str">
        <f ca="1"/>
        <v>LES PEINTURES PARISIENNES</v>
      </c>
      <c r="S222" s="278" t="str">
        <f ca="1"/>
        <v>lespeinturesparisiennes@orange.fr - 01 41 27 25 60</v>
      </c>
      <c r="T222" s="279" t="str">
        <f ca="1"/>
        <v>FR</v>
      </c>
      <c r="U222" s="285" t="str">
        <f ca="1"/>
        <v xml:space="preserve">https://upecnumerique.sharepoint.com/:f:/s/DAF-PRB/IgDB8LOX07AtSr18CfmeKIboAdnN95i9ygX6PRcCYeva2lE?e=lWI9El </v>
      </c>
      <c r="V222" s="278" t="str">
        <f ca="1"/>
        <v>L'adresse des différents Campus du pouvoir adjudicateur concernés sont indiquées dans l'annexe A au présent Cahier des Clauses Administratives Particulières.</v>
      </c>
      <c r="W222" s="279" t="str">
        <f ca="1"/>
        <v>BE.05</v>
      </c>
      <c r="X222" s="284" t="str">
        <f ca="1"/>
        <v>PEINTURES, REVETEMENTS DE SOLS, RAVALEMENT</v>
      </c>
    </row>
    <row r="223" spans="1:24" ht="50.15" customHeight="1" x14ac:dyDescent="0.35">
      <c r="A223" s="197" t="str">
        <f ca="1"/>
        <v>Marché en cours</v>
      </c>
      <c r="B223" s="276" t="str">
        <f ca="1"/>
        <v>B</v>
      </c>
      <c r="C223" s="277" t="str">
        <f ca="1"/>
        <v>🏗️ Bâtiments &amp; Travaux</v>
      </c>
      <c r="D223" s="278" t="str">
        <f ca="1"/>
        <v>Direction du Patrimoine et du Développement Durable</v>
      </c>
      <c r="E223" s="279" t="str">
        <f ca="1"/>
        <v>2025PFTVXENTR8</v>
      </c>
      <c r="F223" s="278" t="str">
        <f ca="1"/>
        <v>Le présent accord-cadre a pour objet la réalisation des travaux annuels d'entretien et de rénovation des différents bâtiments des Campus de l'Université Paris-Est Créteil Val-de-Marne</v>
      </c>
      <c r="G223" s="279" t="str">
        <f ca="1"/>
        <v>2025PFTVXENTR8</v>
      </c>
      <c r="H223" s="278" t="str">
        <f ca="1"/>
        <v>Lot n°8 - OCCULTATION PROTECTION SOLAIRE</v>
      </c>
      <c r="I223" s="280" t="str">
        <f ca="1"/>
        <v>Appel d'offres ouvert</v>
      </c>
      <c r="J223" s="280" t="str">
        <f ca="1"/>
        <v>Accord-cadre</v>
      </c>
      <c r="K223" s="280" t="str">
        <f ca="1"/>
        <v>ordinaire</v>
      </c>
      <c r="L223" s="281">
        <f ca="1"/>
        <v>45952</v>
      </c>
      <c r="M223" s="281">
        <f ca="1"/>
        <v>47412</v>
      </c>
      <c r="N223" s="279" t="str">
        <f ca="1"/>
        <v>4600004496</v>
      </c>
      <c r="O223" s="282" t="str">
        <f ca="1"/>
        <v>400000</v>
      </c>
      <c r="P223" s="278" t="str">
        <f ca="1"/>
        <v>Travaux</v>
      </c>
      <c r="Q223" s="279" t="str">
        <f ca="1"/>
        <v>5727</v>
      </c>
      <c r="R223" s="283" t="str">
        <f ca="1"/>
        <v>ABPSI</v>
      </c>
      <c r="S223" s="278" t="str">
        <f ca="1"/>
        <v>info@abpsi.fr  --  01 48 83 53 54</v>
      </c>
      <c r="T223" s="279" t="str">
        <f ca="1"/>
        <v>FR</v>
      </c>
      <c r="U223" s="285" t="str">
        <f ca="1"/>
        <v xml:space="preserve">https://upecnumerique.sharepoint.com/:f:/s/DAF-PRB/IgDB8LOX07AtSr18CfmeKIboAdnN95i9ygX6PRcCYeva2lE?e=lWI9El </v>
      </c>
      <c r="V223" s="278" t="str">
        <f ca="1"/>
        <v>L'adresse des différents Campus du pouvoir adjudicateur concernés sont indiquées dans l'annexe A au présent Cahier des Clauses Administratives Particulières.</v>
      </c>
      <c r="W223" s="279" t="str">
        <f ca="1"/>
        <v>BE.03</v>
      </c>
      <c r="X223" s="284" t="str">
        <f ca="1"/>
        <v>ETANCHEITE, BARDAGE, COUVERTURE ET ZINGUERIE</v>
      </c>
    </row>
    <row r="224" spans="1:24" ht="50.15" customHeight="1" x14ac:dyDescent="0.35">
      <c r="A224" s="197" t="str">
        <f ca="1"/>
        <v>Marché en cours</v>
      </c>
      <c r="B224" s="276" t="str">
        <f ca="1"/>
        <v>B</v>
      </c>
      <c r="C224" s="277" t="str">
        <f ca="1"/>
        <v>🏗️ Bâtiments &amp; Travaux</v>
      </c>
      <c r="D224" s="278" t="str">
        <f ca="1"/>
        <v>Direction du Patrimoine et du Développement Durable</v>
      </c>
      <c r="E224" s="279" t="str">
        <f ca="1"/>
        <v>2025PFTVXENT10</v>
      </c>
      <c r="F224" s="278" t="str">
        <f ca="1"/>
        <v>Le présent accord-cadre a pour objet la réalisation des travaux annuels d'entretien et de rénovation des différents bâtiments des Campus de l'Université Paris-Est Créteil Val-de-Marne</v>
      </c>
      <c r="G224" s="279" t="str">
        <f ca="1"/>
        <v>2025PFTVXENT10</v>
      </c>
      <c r="H224" s="278" t="str">
        <f ca="1"/>
        <v>Lot n°10 - MOBILIERS FIXES</v>
      </c>
      <c r="I224" s="280" t="str">
        <f ca="1"/>
        <v>Appel d'offres ouvert</v>
      </c>
      <c r="J224" s="280" t="str">
        <f ca="1"/>
        <v>Accord-cadre</v>
      </c>
      <c r="K224" s="280" t="str">
        <f ca="1"/>
        <v>ordinaire</v>
      </c>
      <c r="L224" s="281">
        <f ca="1"/>
        <v>45952</v>
      </c>
      <c r="M224" s="281">
        <f ca="1"/>
        <v>47412</v>
      </c>
      <c r="N224" s="279" t="str">
        <f ca="1"/>
        <v>4600004498</v>
      </c>
      <c r="O224" s="282" t="str">
        <f ca="1"/>
        <v>400000</v>
      </c>
      <c r="P224" s="278" t="str">
        <f ca="1"/>
        <v>Travaux</v>
      </c>
      <c r="Q224" s="279" t="str">
        <f ca="1"/>
        <v>9366</v>
      </c>
      <c r="R224" s="283" t="str">
        <f ca="1"/>
        <v>MOBIDECOR</v>
      </c>
      <c r="S224" s="278" t="str">
        <f ca="1"/>
        <v>marchespublics@mobidecor.fr  -   04 82 24 00 66</v>
      </c>
      <c r="T224" s="279" t="str">
        <f ca="1"/>
        <v>FR</v>
      </c>
      <c r="U224" s="285" t="str">
        <f ca="1"/>
        <v xml:space="preserve">https://upecnumerique.sharepoint.com/:f:/s/DAF-PRB/IgDB8LOX07AtSr18CfmeKIboAdnN95i9ygX6PRcCYeva2lE?e=lWI9El </v>
      </c>
      <c r="V224" s="278" t="str">
        <f ca="1"/>
        <v>L'adresse des différents Campus du pouvoir adjudicateur concernés sont indiquées dans l'annexe A au présent Cahier des Clauses Administratives Particulières.</v>
      </c>
      <c r="W224" s="279" t="str">
        <f ca="1"/>
        <v>BE.09</v>
      </c>
      <c r="X224" s="284" t="str">
        <f ca="1"/>
        <v>AUTRES TRAVAUX D'AMENAGEMENT DES BATIMENTS</v>
      </c>
    </row>
    <row r="225" spans="1:24" ht="50.15" customHeight="1" x14ac:dyDescent="0.35">
      <c r="A225" s="197" t="str">
        <f ca="1"/>
        <v>Marché en cours</v>
      </c>
      <c r="B225" s="276" t="str">
        <f ca="1"/>
        <v>B</v>
      </c>
      <c r="C225" s="277" t="str">
        <f ca="1"/>
        <v>🏗️ Bâtiments &amp; Travaux</v>
      </c>
      <c r="D225" s="278" t="str">
        <f ca="1"/>
        <v>Direction du Patrimoine et du Développement Durable</v>
      </c>
      <c r="E225" s="279" t="str">
        <f ca="1"/>
        <v>2025PFTVXENT11</v>
      </c>
      <c r="F225" s="278" t="str">
        <f ca="1"/>
        <v>Le présent accord-cadre a pour objet la réalisation des travaux annuels d'entretien et de rénovation des différents bâtiments des Campus de l'Université Paris-Est Créteil Val-de-Marne</v>
      </c>
      <c r="G225" s="279" t="str">
        <f ca="1"/>
        <v>2025PFTVXENT11</v>
      </c>
      <c r="H225" s="278" t="str">
        <f ca="1"/>
        <v>Lot n°11 - ISOLATION ETANCHEITE BARDAGE</v>
      </c>
      <c r="I225" s="280" t="str">
        <f ca="1"/>
        <v>Appel d'offres ouvert</v>
      </c>
      <c r="J225" s="280" t="str">
        <f ca="1"/>
        <v>Accord-cadre</v>
      </c>
      <c r="K225" s="280" t="str">
        <f ca="1"/>
        <v>ordinaire</v>
      </c>
      <c r="L225" s="281">
        <f ca="1"/>
        <v>45952</v>
      </c>
      <c r="M225" s="281">
        <f ca="1"/>
        <v>47412</v>
      </c>
      <c r="N225" s="279" t="str">
        <f ca="1"/>
        <v>4600004499</v>
      </c>
      <c r="O225" s="282" t="str">
        <f ca="1"/>
        <v>1000000</v>
      </c>
      <c r="P225" s="278" t="str">
        <f ca="1"/>
        <v>Travaux</v>
      </c>
      <c r="Q225" s="279" t="str">
        <f ca="1"/>
        <v>20446</v>
      </c>
      <c r="R225" s="283" t="str">
        <f ca="1"/>
        <v>ALPHA SERVICES</v>
      </c>
      <c r="S225" s="278" t="str">
        <f ca="1"/>
        <v>Tél : 01 85 76 69 71 | bet-mbc@alpha-group.eu</v>
      </c>
      <c r="T225" s="279" t="str">
        <f ca="1"/>
        <v>FR</v>
      </c>
      <c r="U225" s="285" t="str">
        <f ca="1"/>
        <v xml:space="preserve">https://upecnumerique.sharepoint.com/:f:/s/DAF-PRB/IgDB8LOX07AtSr18CfmeKIboAdnN95i9ygX6PRcCYeva2lE?e=lWI9El </v>
      </c>
      <c r="V225" s="278" t="str">
        <f ca="1"/>
        <v>L'adresse des différents Campus du pouvoir adjudicateur concernés sont indiquées dans l'annexe A au présent Cahier des Clauses Administratives Particulières.</v>
      </c>
      <c r="W225" s="279" t="str">
        <f ca="1"/>
        <v>BE.03</v>
      </c>
      <c r="X225" s="284" t="str">
        <f ca="1"/>
        <v>ETANCHEITE, BARDAGE, COUVERTURE ET ZINGUERIE</v>
      </c>
    </row>
    <row r="226" spans="1:24" ht="50.15" customHeight="1" x14ac:dyDescent="0.35">
      <c r="A226" s="197" t="str">
        <f ca="1"/>
        <v>Marché en cours</v>
      </c>
      <c r="B226" s="276" t="str">
        <f ca="1"/>
        <v>B</v>
      </c>
      <c r="C226" s="277" t="str">
        <f ca="1"/>
        <v>🏗️ Bâtiments &amp; Travaux</v>
      </c>
      <c r="D226" s="278" t="str">
        <f ca="1"/>
        <v>Direction du Patrimoine et du Développement Durable</v>
      </c>
      <c r="E226" s="279" t="str">
        <f ca="1"/>
        <v>2025PFTVXENTR4</v>
      </c>
      <c r="F226" s="278" t="str">
        <f ca="1"/>
        <v>Le présent accord-cadre a pour objet la réalisation des travaux annuels d'entretien et de rénovation des différents bâtiments des Campus de l'Université Paris-Est Créteil Val-de-Marne</v>
      </c>
      <c r="G226" s="279" t="str">
        <f ca="1"/>
        <v>2025PFTVXENTR4</v>
      </c>
      <c r="H226" s="278" t="str">
        <f ca="1"/>
        <v>Lot n°4 - OSSATURE ET MENUISERIE</v>
      </c>
      <c r="I226" s="280" t="str">
        <f ca="1"/>
        <v>Appel d'offres ouvert</v>
      </c>
      <c r="J226" s="280" t="str">
        <f ca="1"/>
        <v>Accord-cadre</v>
      </c>
      <c r="K226" s="280" t="str">
        <f ca="1"/>
        <v>ordinaire</v>
      </c>
      <c r="L226" s="281">
        <f ca="1"/>
        <v>45952</v>
      </c>
      <c r="M226" s="281">
        <f ca="1"/>
        <v>47412</v>
      </c>
      <c r="N226" s="279" t="str">
        <f ca="1"/>
        <v>4600004516</v>
      </c>
      <c r="O226" s="282" t="str">
        <f ca="1"/>
        <v>400000</v>
      </c>
      <c r="P226" s="278" t="str">
        <f ca="1"/>
        <v>Travaux</v>
      </c>
      <c r="Q226" s="279" t="str">
        <f ca="1"/>
        <v>20504</v>
      </c>
      <c r="R226" s="283" t="str">
        <f ca="1"/>
        <v>GENCO SAS</v>
      </c>
      <c r="S226" s="278" t="str">
        <f ca="1"/>
        <v>contact@genco.pro  -  06 08 63 19 00</v>
      </c>
      <c r="T226" s="279" t="str">
        <f ca="1"/>
        <v>FR</v>
      </c>
      <c r="U226" s="285" t="str">
        <f ca="1"/>
        <v xml:space="preserve">https://upecnumerique.sharepoint.com/:f:/s/DAF-PRB/IgDB8LOX07AtSr18CfmeKIboAdnN95i9ygX6PRcCYeva2lE?e=lWI9El </v>
      </c>
      <c r="V226" s="278" t="str">
        <f ca="1"/>
        <v>L'adresse des différents Campus du pouvoir adjudicateur concernés sont indiquées dans l'annexe A au présent Cahier des Clauses Administratives Particulières.</v>
      </c>
      <c r="W226" s="279" t="str">
        <f ca="1"/>
        <v>BE.02</v>
      </c>
      <c r="X226" s="284" t="str">
        <f ca="1"/>
        <v>MENUISERIE, SERRURERIE</v>
      </c>
    </row>
    <row r="227" spans="1:24" ht="50.15" customHeight="1" x14ac:dyDescent="0.35">
      <c r="A227" s="197" t="str">
        <f ca="1"/>
        <v>Marché en cours</v>
      </c>
      <c r="B227" s="276" t="str">
        <f ca="1"/>
        <v>B</v>
      </c>
      <c r="C227" s="277" t="str">
        <f ca="1"/>
        <v>🏗️ Bâtiments &amp; Travaux</v>
      </c>
      <c r="D227" s="278" t="str">
        <f ca="1"/>
        <v>Direction du Patrimoine et du Développement Durable</v>
      </c>
      <c r="E227" s="279" t="str">
        <f ca="1"/>
        <v>2025PFTVXENTR2</v>
      </c>
      <c r="F227" s="278" t="str">
        <f ca="1"/>
        <v>Le présent accord-cadre a pour objet la réalisation des travaux annuels d'entretien et de rénovation des différents bâtiments des Campus de l'Université Paris-Est Créteil Val-de-Marne</v>
      </c>
      <c r="G227" s="279" t="str">
        <f ca="1"/>
        <v>2025PFTVXENTR2</v>
      </c>
      <c r="H227" s="278" t="str">
        <f ca="1"/>
        <v>Lot n°2 PLAFONNEMENT ET CLOISONNEMENT</v>
      </c>
      <c r="I227" s="280" t="str">
        <f ca="1"/>
        <v>Appel d'offres ouvert</v>
      </c>
      <c r="J227" s="280" t="str">
        <f ca="1"/>
        <v>Accord-cadre</v>
      </c>
      <c r="K227" s="280" t="str">
        <f ca="1"/>
        <v>ordinaire</v>
      </c>
      <c r="L227" s="281">
        <f ca="1"/>
        <v>45952</v>
      </c>
      <c r="M227" s="281">
        <f ca="1"/>
        <v>47412</v>
      </c>
      <c r="N227" s="279" t="str">
        <f ca="1"/>
        <v>4600004517</v>
      </c>
      <c r="O227" s="282" t="str">
        <f ca="1"/>
        <v>600000</v>
      </c>
      <c r="P227" s="278" t="str">
        <f ca="1"/>
        <v>Travaux</v>
      </c>
      <c r="Q227" s="279" t="str">
        <f ca="1"/>
        <v>19663</v>
      </c>
      <c r="R227" s="283" t="str">
        <f ca="1"/>
        <v>BALAS</v>
      </c>
      <c r="S227" s="278" t="str">
        <f ca="1"/>
        <v>bep@balas.net  - 01 49 45 45 45</v>
      </c>
      <c r="T227" s="279" t="str">
        <f ca="1"/>
        <v>FR</v>
      </c>
      <c r="U227" s="285" t="str">
        <f ca="1"/>
        <v xml:space="preserve">https://upecnumerique.sharepoint.com/:f:/s/DAF-PRB/IgDB8LOX07AtSr18CfmeKIboAdnN95i9ygX6PRcCYeva2lE?e=lWI9El </v>
      </c>
      <c r="V227" s="278" t="str">
        <f ca="1"/>
        <v>L'adresse des différents Campus du pouvoir adjudicateur concernés sont indiquées dans l'annexe A au présent Cahier des Clauses Administratives Particulières.</v>
      </c>
      <c r="W227" s="279" t="str">
        <f ca="1"/>
        <v>BE.04</v>
      </c>
      <c r="X227" s="284" t="str">
        <f ca="1"/>
        <v>PLATRERIE, CLOISONS SECHES, FAUX PLAFONDS</v>
      </c>
    </row>
    <row r="228" spans="1:24" ht="50.15" customHeight="1" x14ac:dyDescent="0.35">
      <c r="A228" s="197" t="str">
        <f ca="1"/>
        <v>Marché en cours</v>
      </c>
      <c r="B228" s="276" t="str">
        <f ca="1"/>
        <v>B</v>
      </c>
      <c r="C228" s="277" t="str">
        <f ca="1"/>
        <v>🏗️ Bâtiments &amp; Travaux</v>
      </c>
      <c r="D228" s="278" t="str">
        <f ca="1"/>
        <v>Direction du Patrimoine et du Développement Durable</v>
      </c>
      <c r="E228" s="279" t="str">
        <f ca="1"/>
        <v>2025PFTVXENTR2</v>
      </c>
      <c r="F228" s="278" t="str">
        <f ca="1"/>
        <v>Le présent accord-cadre a pour objet la réalisation des travaux annuels d'entretien et de rénovation des différents bâtiments des Campus de l'Université Paris-Est Créteil Val-de-Marne</v>
      </c>
      <c r="G228" s="279" t="str">
        <f ca="1"/>
        <v>2025PFTVXENTR2</v>
      </c>
      <c r="H228" s="278" t="str">
        <f ca="1"/>
        <v>Lot n°2 PLAFONNEMENT ET CLOISONNEMENT</v>
      </c>
      <c r="I228" s="280" t="str">
        <f ca="1"/>
        <v>Appel d'offres ouvert</v>
      </c>
      <c r="J228" s="280" t="str">
        <f ca="1"/>
        <v>Accord-cadre</v>
      </c>
      <c r="K228" s="280" t="str">
        <f ca="1"/>
        <v>ordinaire</v>
      </c>
      <c r="L228" s="281">
        <f ca="1"/>
        <v>45952</v>
      </c>
      <c r="M228" s="281">
        <f ca="1"/>
        <v>47412</v>
      </c>
      <c r="N228" s="279" t="str">
        <f ca="1"/>
        <v>4600004519</v>
      </c>
      <c r="O228" s="282" t="str">
        <f ca="1"/>
        <v>500000</v>
      </c>
      <c r="P228" s="278" t="str">
        <f ca="1"/>
        <v>Travaux</v>
      </c>
      <c r="Q228" s="279" t="str">
        <f ca="1"/>
        <v>10457</v>
      </c>
      <c r="R228" s="283" t="str">
        <f ca="1"/>
        <v>ENTREPRISE CRIVELLI</v>
      </c>
      <c r="S228" s="278" t="str">
        <f ca="1"/>
        <v>Contact@entreprisecrivelli.fr -  01 46 65 26 29</v>
      </c>
      <c r="T228" s="279" t="str">
        <f ca="1"/>
        <v>FR</v>
      </c>
      <c r="U228" s="285" t="str">
        <f ca="1"/>
        <v xml:space="preserve">https://upecnumerique.sharepoint.com/:f:/s/DAF-PRB/IgDB8LOX07AtSr18CfmeKIboAdnN95i9ygX6PRcCYeva2lE?e=lWI9El </v>
      </c>
      <c r="V228" s="278" t="str">
        <f ca="1"/>
        <v>L'adresse des différents Campus du pouvoir adjudicateur concernés sont indiquées dans l'annexe A au présent Cahier des Clauses Administratives Particulières.</v>
      </c>
      <c r="W228" s="279" t="str">
        <f ca="1"/>
        <v>BE.04</v>
      </c>
      <c r="X228" s="284" t="str">
        <f ca="1"/>
        <v>PLATRERIE, CLOISONS SECHES, FAUX PLAFONDS</v>
      </c>
    </row>
    <row r="229" spans="1:24" ht="50.15" customHeight="1" x14ac:dyDescent="0.35">
      <c r="A229" s="197" t="str">
        <f ca="1"/>
        <v>Marché en cours</v>
      </c>
      <c r="B229" s="276" t="str">
        <f ca="1"/>
        <v>B</v>
      </c>
      <c r="C229" s="277" t="str">
        <f ca="1"/>
        <v>🏗️ Bâtiments &amp; Travaux</v>
      </c>
      <c r="D229" s="278" t="str">
        <f ca="1"/>
        <v>Direction du Patrimoine et du Développement Durable</v>
      </c>
      <c r="E229" s="279" t="str">
        <f ca="1"/>
        <v>2025PFTVXENTR6</v>
      </c>
      <c r="F229" s="278" t="str">
        <f ca="1"/>
        <v>Le présent accord-cadre a pour objet la réalisation des travaux annuels d'entretien et de rénovation des différents bâtiments des Campus de l'Université Paris-Est Créteil Val-de-Marne</v>
      </c>
      <c r="G229" s="279" t="str">
        <f ca="1"/>
        <v>2025PFTVXENTR6</v>
      </c>
      <c r="H229" s="278" t="str">
        <f ca="1"/>
        <v>Lot n°6 - PEINTURE ET SOLS SOUPLES</v>
      </c>
      <c r="I229" s="280" t="str">
        <f ca="1"/>
        <v>Appel d'offres ouvert</v>
      </c>
      <c r="J229" s="280" t="str">
        <f ca="1"/>
        <v>Accord-cadre</v>
      </c>
      <c r="K229" s="280" t="str">
        <f ca="1"/>
        <v>ordinaire</v>
      </c>
      <c r="L229" s="281">
        <f ca="1"/>
        <v>45952</v>
      </c>
      <c r="M229" s="281">
        <f ca="1"/>
        <v>47412</v>
      </c>
      <c r="N229" s="279" t="str">
        <f ca="1"/>
        <v>4600004520</v>
      </c>
      <c r="O229" s="282" t="str">
        <f ca="1"/>
        <v>200000</v>
      </c>
      <c r="P229" s="278" t="str">
        <f ca="1"/>
        <v>Travaux</v>
      </c>
      <c r="Q229" s="279" t="str">
        <f ca="1"/>
        <v>20444</v>
      </c>
      <c r="R229" s="283" t="str">
        <f ca="1"/>
        <v>TINEL</v>
      </c>
      <c r="S229" s="278" t="str">
        <f ca="1"/>
        <v>contact@tinel-btp.com  -</v>
      </c>
      <c r="T229" s="279" t="str">
        <f ca="1"/>
        <v>FR</v>
      </c>
      <c r="U229" s="285" t="str">
        <f ca="1"/>
        <v xml:space="preserve">https://upecnumerique.sharepoint.com/:f:/s/DAF-PRB/IgDB8LOX07AtSr18CfmeKIboAdnN95i9ygX6PRcCYeva2lE?e=lWI9El </v>
      </c>
      <c r="V229" s="278" t="str">
        <f ca="1"/>
        <v>L'adresse des différents Campus du pouvoir adjudicateur concernés sont indiquées dans l'annexe A au présent Cahier des Clauses Administratives Particulières.</v>
      </c>
      <c r="W229" s="279" t="str">
        <f ca="1"/>
        <v>BE.05</v>
      </c>
      <c r="X229" s="284" t="str">
        <f ca="1"/>
        <v>PEINTURES, REVETEMENTS DE SOLS, RAVALEMENT</v>
      </c>
    </row>
    <row r="230" spans="1:24" ht="50.15" customHeight="1" x14ac:dyDescent="0.35">
      <c r="A230" s="197" t="str">
        <f ca="1"/>
        <v>Marché en cours</v>
      </c>
      <c r="B230" s="276" t="str">
        <f ca="1"/>
        <v>B</v>
      </c>
      <c r="C230" s="277" t="str">
        <f ca="1"/>
        <v>🏗️ Bâtiments &amp; Travaux</v>
      </c>
      <c r="D230" s="278" t="str">
        <f ca="1"/>
        <v>Direction du Patrimoine et du Développement Durable</v>
      </c>
      <c r="E230" s="279" t="str">
        <f ca="1"/>
        <v>2025PFTVXENTR6</v>
      </c>
      <c r="F230" s="278" t="str">
        <f ca="1"/>
        <v>Le présent accord-cadre a pour objet la réalisation des travaux annuels d'entretien et de rénovation des différents bâtiments des Campus de l'Université Paris-Est Créteil Val-de-Marne</v>
      </c>
      <c r="G230" s="279" t="str">
        <f ca="1"/>
        <v>2025PFTVXENTR6</v>
      </c>
      <c r="H230" s="278" t="str">
        <f ca="1"/>
        <v>Lot n°6 - PEINTURE ET SOLS SOUPLES</v>
      </c>
      <c r="I230" s="280" t="str">
        <f ca="1"/>
        <v>Appel d'offres ouvert</v>
      </c>
      <c r="J230" s="280" t="str">
        <f ca="1"/>
        <v>Accord-cadre</v>
      </c>
      <c r="K230" s="280" t="str">
        <f ca="1"/>
        <v>ordinaire</v>
      </c>
      <c r="L230" s="281">
        <f ca="1"/>
        <v>45952</v>
      </c>
      <c r="M230" s="281">
        <f ca="1"/>
        <v>47412</v>
      </c>
      <c r="N230" s="279" t="str">
        <f ca="1"/>
        <v>4600004521</v>
      </c>
      <c r="O230" s="282" t="str">
        <f ca="1"/>
        <v>200000</v>
      </c>
      <c r="P230" s="278" t="str">
        <f ca="1"/>
        <v>Travaux</v>
      </c>
      <c r="Q230" s="279" t="str">
        <f ca="1"/>
        <v>15487</v>
      </c>
      <c r="R230" s="283" t="str">
        <f ca="1"/>
        <v>PEINTISOL</v>
      </c>
      <c r="S230" s="278" t="str">
        <f ca="1"/>
        <v>be.peintisol@groupe-acorus.fr   -  01 60 62 36 36</v>
      </c>
      <c r="T230" s="279" t="str">
        <f ca="1"/>
        <v>FR</v>
      </c>
      <c r="U230" s="285" t="str">
        <f ca="1"/>
        <v xml:space="preserve">https://upecnumerique.sharepoint.com/:f:/s/DAF-PRB/IgDB8LOX07AtSr18CfmeKIboAdnN95i9ygX6PRcCYeva2lE?e=lWI9El </v>
      </c>
      <c r="V230" s="278" t="str">
        <f ca="1"/>
        <v>L'adresse des différents Campus du pouvoir adjudicateur concernés sont indiquées dans l'annexe A au présent Cahier des Clauses Administratives Particulières.</v>
      </c>
      <c r="W230" s="279" t="str">
        <f ca="1"/>
        <v>BE.05</v>
      </c>
      <c r="X230" s="284" t="str">
        <f ca="1"/>
        <v>PEINTURES, REVETEMENTS DE SOLS, RAVALEMENT</v>
      </c>
    </row>
    <row r="231" spans="1:24" ht="50.15" customHeight="1" x14ac:dyDescent="0.35">
      <c r="A231" s="197" t="str">
        <f ca="1"/>
        <v>Marché en cours</v>
      </c>
      <c r="B231" s="276" t="str">
        <f ca="1"/>
        <v>B</v>
      </c>
      <c r="C231" s="277" t="str">
        <f ca="1"/>
        <v>🏗️ Bâtiments &amp; Travaux</v>
      </c>
      <c r="D231" s="278" t="str">
        <f ca="1"/>
        <v>Direction du Patrimoine et du Développement Durable</v>
      </c>
      <c r="E231" s="279" t="str">
        <f ca="1"/>
        <v>2025PFTVXENTR5</v>
      </c>
      <c r="F231" s="278" t="str">
        <f ca="1"/>
        <v>Le présent accord-cadre a pour objet la réalisation des travaux annuels d'entretien et de rénovation des différents bâtiments des Campus de l'Université Paris-Est Créteil Val-de-Marne</v>
      </c>
      <c r="G231" s="279" t="str">
        <f ca="1"/>
        <v>2025PFTVXENTR5</v>
      </c>
      <c r="H231" s="278" t="str">
        <f ca="1"/>
        <v>Lot n°5 - VOIRIE ET RESEAUX DIVERS</v>
      </c>
      <c r="I231" s="280" t="str">
        <f ca="1"/>
        <v>Appel d'offres ouvert</v>
      </c>
      <c r="J231" s="280" t="str">
        <f ca="1"/>
        <v>Accord-cadre</v>
      </c>
      <c r="K231" s="280" t="str">
        <f ca="1"/>
        <v>ordinaire</v>
      </c>
      <c r="L231" s="281">
        <f ca="1"/>
        <v>45952</v>
      </c>
      <c r="M231" s="281">
        <f ca="1"/>
        <v>47412</v>
      </c>
      <c r="N231" s="279" t="str">
        <f ca="1"/>
        <v>4600004523</v>
      </c>
      <c r="O231" s="282" t="str">
        <f ca="1"/>
        <v>150000</v>
      </c>
      <c r="P231" s="278" t="str">
        <f ca="1"/>
        <v>Travaux</v>
      </c>
      <c r="Q231" s="279" t="str">
        <f ca="1"/>
        <v>10457</v>
      </c>
      <c r="R231" s="283" t="str">
        <f ca="1"/>
        <v>ENTREPRISE CRIVELLI</v>
      </c>
      <c r="S231" s="278" t="str">
        <f ca="1"/>
        <v>Contact@entreprisecrivelli.fr -  01 46 65 26 29</v>
      </c>
      <c r="T231" s="279" t="str">
        <f ca="1"/>
        <v>FR</v>
      </c>
      <c r="U231" s="285" t="str">
        <f ca="1"/>
        <v xml:space="preserve">https://upecnumerique.sharepoint.com/:f:/s/DAF-PRB/IgDB8LOX07AtSr18CfmeKIboAdnN95i9ygX6PRcCYeva2lE?e=lWI9El </v>
      </c>
      <c r="V231" s="278" t="str">
        <f ca="1"/>
        <v>L'adresse des différents Campus du pouvoir adjudicateur concernés sont indiquées dans l'annexe A au présent Cahier des Clauses Administratives Particulières.</v>
      </c>
      <c r="W231" s="279" t="str">
        <f ca="1"/>
        <v>BE.08</v>
      </c>
      <c r="X231" s="284" t="str">
        <f ca="1"/>
        <v>VOIRIE RESEAUX DISTRIBUTION (VRD)</v>
      </c>
    </row>
    <row r="232" spans="1:24" ht="50.15" customHeight="1" x14ac:dyDescent="0.35">
      <c r="A232" s="197" t="str">
        <f ca="1"/>
        <v>Marché en cours</v>
      </c>
      <c r="B232" s="276" t="str">
        <f ca="1"/>
        <v>B</v>
      </c>
      <c r="C232" s="277" t="str">
        <f ca="1"/>
        <v>🏗️ Bâtiments &amp; Travaux</v>
      </c>
      <c r="D232" s="278" t="str">
        <f ca="1"/>
        <v>Direction du Patrimoine et du Développement Durable</v>
      </c>
      <c r="E232" s="279" t="str">
        <f ca="1"/>
        <v>2025PFTVXENTR7</v>
      </c>
      <c r="F232" s="278" t="str">
        <f ca="1"/>
        <v>Le présent accord-cadre a pour objet la réalisation des travaux annuels d'entretien et de rénovation des différents bâtiments des Campus de l'Université Paris-Est Créteil Val-de-Marne</v>
      </c>
      <c r="G232" s="279" t="str">
        <f ca="1"/>
        <v>2025PFTVXENTR7</v>
      </c>
      <c r="H232" s="278" t="str">
        <f ca="1"/>
        <v>Lot n°7 - SERRURERIE ET MENUISERIES METALLIQUES</v>
      </c>
      <c r="I232" s="280" t="str">
        <f ca="1"/>
        <v>Procédure formalisée</v>
      </c>
      <c r="J232" s="280" t="str">
        <f ca="1"/>
        <v>Accord-cadre</v>
      </c>
      <c r="K232" s="280" t="str">
        <f ca="1"/>
        <v>à bons de commande sans minimum et avec maximum</v>
      </c>
      <c r="L232" s="281">
        <f ca="1"/>
        <v>45952</v>
      </c>
      <c r="M232" s="281">
        <f ca="1"/>
        <v>47412</v>
      </c>
      <c r="N232" s="279" t="str">
        <f ca="1"/>
        <v>4600004524</v>
      </c>
      <c r="O232" s="282" t="str">
        <f ca="1"/>
        <v>200000</v>
      </c>
      <c r="P232" s="278" t="str">
        <f ca="1"/>
        <v>Travaux</v>
      </c>
      <c r="Q232" s="279" t="str">
        <f ca="1"/>
        <v>5607</v>
      </c>
      <c r="R232" s="283" t="str">
        <f ca="1"/>
        <v>SMAI</v>
      </c>
      <c r="S232" s="278" t="str">
        <f ca="1"/>
        <v>caroline@smai-idf.fr   -  01 48 89 97 84</v>
      </c>
      <c r="T232" s="279" t="str">
        <f ca="1"/>
        <v>FR</v>
      </c>
      <c r="U232" s="285" t="str">
        <f ca="1"/>
        <v xml:space="preserve">https://upecnumerique.sharepoint.com/:f:/s/DAF-PRB/IgDB8LOX07AtSr18CfmeKIboAdnN95i9ygX6PRcCYeva2lE?e=lWI9El </v>
      </c>
      <c r="V232" s="278" t="str">
        <f ca="1"/>
        <v>Tous les sites de l'UPEC sauf marché(s) réservé(s) ou limité(s) à certains services particuliers. Contacter le Pôle achats dans le doute.</v>
      </c>
      <c r="W232" s="279" t="str">
        <f ca="1"/>
        <v>BE.02</v>
      </c>
      <c r="X232" s="284" t="str">
        <f ca="1"/>
        <v>MENUISERIE, SERRURERIE</v>
      </c>
    </row>
    <row r="233" spans="1:24" ht="50.15" customHeight="1" x14ac:dyDescent="0.35">
      <c r="A233" s="197" t="str">
        <f ca="1"/>
        <v>Marché en cours</v>
      </c>
      <c r="B233" s="276" t="str">
        <f ca="1"/>
        <v>B</v>
      </c>
      <c r="C233" s="277" t="str">
        <f ca="1"/>
        <v>🏗️ Bâtiments &amp; Travaux</v>
      </c>
      <c r="D233" s="278" t="str">
        <f ca="1"/>
        <v>Direction du Patrimoine et du Développement Durable</v>
      </c>
      <c r="E233" s="279" t="str">
        <f ca="1"/>
        <v>2025PFTVXENTR7</v>
      </c>
      <c r="F233" s="278" t="str">
        <f ca="1"/>
        <v>Le présent accord-cadre a pour objet la réalisation des travaux annuels d'entretien et de rénovation des différents bâtiments des Campus de l'Université Paris-Est Créteil Val-de-Marne</v>
      </c>
      <c r="G233" s="279" t="str">
        <f ca="1"/>
        <v>2025PFTVXENTR7</v>
      </c>
      <c r="H233" s="278" t="str">
        <f ca="1"/>
        <v>Lot n°7 - SERRURERIE ET MENUISERIES METALLIQUES</v>
      </c>
      <c r="I233" s="280" t="str">
        <f ca="1"/>
        <v>Appel d'offres ouvert</v>
      </c>
      <c r="J233" s="280" t="str">
        <f ca="1"/>
        <v>Accord-cadre</v>
      </c>
      <c r="K233" s="280" t="str">
        <f ca="1"/>
        <v>ordinaire</v>
      </c>
      <c r="L233" s="281">
        <f ca="1"/>
        <v>45952</v>
      </c>
      <c r="M233" s="281">
        <f ca="1"/>
        <v>47412</v>
      </c>
      <c r="N233" s="279" t="str">
        <f ca="1"/>
        <v>4600004525</v>
      </c>
      <c r="O233" s="282" t="str">
        <f ca="1"/>
        <v>200000</v>
      </c>
      <c r="P233" s="278" t="str">
        <f ca="1"/>
        <v>Travaux</v>
      </c>
      <c r="Q233" s="279" t="str">
        <f ca="1"/>
        <v>15992</v>
      </c>
      <c r="R233" s="283" t="str">
        <f ca="1"/>
        <v>VULCAIN</v>
      </c>
      <c r="S233" s="278" t="str">
        <f ca="1"/>
        <v>dt2dir@vulcain-metal.fr  -   01 69 84 00 00</v>
      </c>
      <c r="T233" s="279" t="str">
        <f ca="1"/>
        <v>FR</v>
      </c>
      <c r="U233" s="285" t="str">
        <f ca="1"/>
        <v xml:space="preserve">https://upecnumerique.sharepoint.com/:f:/s/DAF-PRB/IgDB8LOX07AtSr18CfmeKIboAdnN95i9ygX6PRcCYeva2lE?e=lWI9El </v>
      </c>
      <c r="V233" s="278" t="str">
        <f ca="1"/>
        <v>L'adresse des différents Campus du pouvoir adjudicateur concernés sont indiquées dans l'annexe A au présent Cahier des Clauses Administratives Particulières.</v>
      </c>
      <c r="W233" s="279" t="str">
        <f ca="1"/>
        <v>BE.02</v>
      </c>
      <c r="X233" s="284" t="str">
        <f ca="1"/>
        <v>MENUISERIE, SERRURERIE</v>
      </c>
    </row>
    <row r="234" spans="1:24" ht="50.15" customHeight="1" x14ac:dyDescent="0.35">
      <c r="A234" s="197" t="str">
        <f ca="1"/>
        <v>Marché en cours</v>
      </c>
      <c r="B234" s="276" t="str">
        <f ca="1"/>
        <v>B</v>
      </c>
      <c r="C234" s="277" t="str">
        <f ca="1"/>
        <v>🏗️ Bâtiments &amp; Travaux</v>
      </c>
      <c r="D234" s="278" t="str">
        <f ca="1"/>
        <v>Direction du Patrimoine et du Développement Durable</v>
      </c>
      <c r="E234" s="279" t="str">
        <f ca="1"/>
        <v>2025PFTVXENTR9</v>
      </c>
      <c r="F234" s="278" t="str">
        <f ca="1"/>
        <v>Le présent accord-cadre a pour objet la réalisation des travaux annuels d'entretien et de rénovation des différents bâtiments des Campus de l'Université Paris-Est Créteil Val-de-Marne</v>
      </c>
      <c r="G234" s="279" t="str">
        <f ca="1"/>
        <v>2025PFTVXENTR9</v>
      </c>
      <c r="H234" s="278" t="str">
        <f ca="1"/>
        <v>Lot n°9  -  VITRERIE</v>
      </c>
      <c r="I234" s="280" t="str">
        <f ca="1"/>
        <v>Appel d'offres ouvert</v>
      </c>
      <c r="J234" s="280" t="str">
        <f ca="1"/>
        <v>Accord-cadre</v>
      </c>
      <c r="K234" s="280" t="str">
        <f ca="1"/>
        <v>ordinaire</v>
      </c>
      <c r="L234" s="281">
        <f ca="1"/>
        <v>45952</v>
      </c>
      <c r="M234" s="281">
        <f ca="1"/>
        <v>47412</v>
      </c>
      <c r="N234" s="279" t="str">
        <f ca="1"/>
        <v>4600004526</v>
      </c>
      <c r="O234" s="282" t="str">
        <f ca="1"/>
        <v>200000</v>
      </c>
      <c r="P234" s="278" t="str">
        <f ca="1"/>
        <v>Travaux</v>
      </c>
      <c r="Q234" s="279" t="str">
        <f ca="1"/>
        <v>20445</v>
      </c>
      <c r="R234" s="283" t="str">
        <f ca="1"/>
        <v>CRM</v>
      </c>
      <c r="S234" s="278" t="str">
        <f ca="1"/>
        <v>secretariat@crm-fermetures.com  -   01 64 21 90 70</v>
      </c>
      <c r="T234" s="279" t="str">
        <f ca="1"/>
        <v>FR</v>
      </c>
      <c r="U234" s="285" t="str">
        <f ca="1"/>
        <v xml:space="preserve">https://upecnumerique.sharepoint.com/:f:/s/DAF-PRB/IgDB8LOX07AtSr18CfmeKIboAdnN95i9ygX6PRcCYeva2lE?e=lWI9El </v>
      </c>
      <c r="V234" s="278" t="str">
        <f ca="1"/>
        <v>L'adresse des différents Campus du pouvoir adjudicateur concernés sont indiquées dans l'annexe A au présent Cahier des Clauses Administratives Particulières.</v>
      </c>
      <c r="W234" s="279" t="str">
        <f ca="1"/>
        <v>BE.03</v>
      </c>
      <c r="X234" s="284" t="str">
        <f ca="1"/>
        <v>ETANCHEITE, BARDAGE, COUVERTURE ET ZINGUERIE</v>
      </c>
    </row>
    <row r="235" spans="1:24" ht="50.15" customHeight="1" x14ac:dyDescent="0.35">
      <c r="A235" s="197" t="str">
        <f ca="1"/>
        <v>Marché en cours</v>
      </c>
      <c r="B235" s="276" t="str">
        <f ca="1"/>
        <v>B</v>
      </c>
      <c r="C235" s="277" t="str">
        <f ca="1"/>
        <v>🏗️ Bâtiments &amp; Travaux</v>
      </c>
      <c r="D235" s="278" t="str">
        <f ca="1"/>
        <v>Direction du Patrimoine et du Développement Durable</v>
      </c>
      <c r="E235" s="279" t="str">
        <f ca="1"/>
        <v>2025PFTVXENTR4</v>
      </c>
      <c r="F235" s="278" t="str">
        <f ca="1"/>
        <v>Le présent accord-cadre a pour objet la réalisation des travaux annuels d'entretien et de rénovation des différents bâtiments des Campus de l'Université Paris-Est Créteil Val-de-Marne</v>
      </c>
      <c r="G235" s="279" t="str">
        <f ca="1"/>
        <v>2025PFTVXENTR4</v>
      </c>
      <c r="H235" s="278" t="str">
        <f ca="1"/>
        <v>Lot n°4 - OSSATURE ET MENUISERIE</v>
      </c>
      <c r="I235" s="280" t="str">
        <f ca="1"/>
        <v>Appel d'offres ouvert</v>
      </c>
      <c r="J235" s="280" t="str">
        <f ca="1"/>
        <v>Accord-cadre</v>
      </c>
      <c r="K235" s="280" t="str">
        <f ca="1"/>
        <v>ordinaire</v>
      </c>
      <c r="L235" s="281">
        <f ca="1"/>
        <v>45952</v>
      </c>
      <c r="M235" s="281">
        <f ca="1"/>
        <v>47412</v>
      </c>
      <c r="N235" s="279" t="str">
        <f ca="1"/>
        <v>4600004532</v>
      </c>
      <c r="O235" s="282" t="str">
        <f ca="1"/>
        <v>799999</v>
      </c>
      <c r="P235" s="278" t="str">
        <f ca="1"/>
        <v>Travaux</v>
      </c>
      <c r="Q235" s="279" t="str">
        <f ca="1"/>
        <v>171</v>
      </c>
      <c r="R235" s="283" t="str">
        <f ca="1"/>
        <v>L'ART ET LE BOIS</v>
      </c>
      <c r="S235" s="278" t="str">
        <f ca="1"/>
        <v>contact@lartetlebois.fr - 01 64 31 81 97</v>
      </c>
      <c r="T235" s="279" t="str">
        <f ca="1"/>
        <v>FR</v>
      </c>
      <c r="U235" s="285" t="str">
        <f ca="1"/>
        <v xml:space="preserve">https://upecnumerique.sharepoint.com/:f:/s/DAF-PRB/IgDB8LOX07AtSr18CfmeKIboAdnN95i9ygX6PRcCYeva2lE?e=lWI9El </v>
      </c>
      <c r="V235" s="278" t="str">
        <f ca="1"/>
        <v>L'adresse des différents Campus du pouvoir adjudicateur concernés sont indiquées dans l'annexe A au présent Cahier des Clauses Administratives Particulières.</v>
      </c>
      <c r="W235" s="279" t="str">
        <f ca="1"/>
        <v>BE.02</v>
      </c>
      <c r="X235" s="284" t="str">
        <f ca="1"/>
        <v>MENUISERIE, SERRURERIE</v>
      </c>
    </row>
    <row r="236" spans="1:24" ht="52" x14ac:dyDescent="0.35">
      <c r="A236" s="197" t="str">
        <f ca="1"/>
        <v>Marché terminé</v>
      </c>
      <c r="B236" s="276" t="str">
        <f ca="1"/>
        <v>J</v>
      </c>
      <c r="C236" s="277" t="str">
        <f ca="1"/>
        <v>🏗️ Bâtiments &amp; Travaux</v>
      </c>
      <c r="D236" s="276" t="str">
        <f ca="1"/>
        <v>Pôle Achats</v>
      </c>
      <c r="E236" s="276" t="str">
        <f ca="1"/>
        <v>2019PNPCSORMS2</v>
      </c>
      <c r="F236" s="276" t="str">
        <f ca="1"/>
        <v/>
      </c>
      <c r="G236" s="276" t="str">
        <f ca="1"/>
        <v>2019PNPCSORMS2</v>
      </c>
      <c r="H236" s="276" t="str">
        <f ca="1"/>
        <v/>
      </c>
      <c r="I236" s="276" t="str">
        <f ca="1"/>
        <v>Procédure négociée</v>
      </c>
      <c r="J236" s="276" t="str">
        <f ca="1"/>
        <v>Marché</v>
      </c>
      <c r="K236" s="276" t="str">
        <f ca="1"/>
        <v>Contrat à bon de commande</v>
      </c>
      <c r="L236" s="286">
        <f ca="1"/>
        <v>43717</v>
      </c>
      <c r="M236" s="286">
        <f ca="1"/>
        <v>45177</v>
      </c>
      <c r="N236" s="276">
        <f ca="1"/>
        <v>4600003202</v>
      </c>
      <c r="O236" s="287">
        <f ca="1"/>
        <v>16828.8</v>
      </c>
      <c r="P236" s="276" t="str">
        <f ca="1"/>
        <v>Fournitures courantes</v>
      </c>
      <c r="Q236" s="276">
        <f ca="1"/>
        <v>13300</v>
      </c>
      <c r="R236" s="276" t="str">
        <f ca="1"/>
        <v>IRIAN TECHNOLOGIES</v>
      </c>
      <c r="S236" s="276" t="str">
        <f ca="1"/>
        <v>info@irian.fr   --  0164104325</v>
      </c>
      <c r="T236" s="276" t="str">
        <f ca="1"/>
        <v>FR</v>
      </c>
      <c r="U236" s="276" t="str">
        <f ca="1"/>
        <v/>
      </c>
      <c r="V236" s="276" t="str">
        <f ca="1"/>
        <v>Tous les sites de l'UPEC sauf marché(s) réservé(s) ou limité(s) à certains services particuliers. Contacter le Pôle achats dans le doute.</v>
      </c>
      <c r="W236" s="276" t="str">
        <f ca="1"/>
        <v>JB.01</v>
      </c>
      <c r="X236" s="288" t="str">
        <f ca="1"/>
        <v>TRAITEMENT AIR:REP/MAINT DES EQUIPMENTS(SALLES BLANCHES)</v>
      </c>
    </row>
    <row r="237" spans="1:24" ht="130" x14ac:dyDescent="0.35">
      <c r="A237" s="197" t="str">
        <f ca="1"/>
        <v>Marché terminé</v>
      </c>
      <c r="B237" s="276" t="str">
        <f ca="1"/>
        <v>J</v>
      </c>
      <c r="C237" s="277" t="str">
        <f ca="1"/>
        <v>🏗️ Bâtiments &amp; Travaux</v>
      </c>
      <c r="D237" s="276" t="str">
        <f ca="1"/>
        <v>Direction du Patrimoine et du Développement Durable</v>
      </c>
      <c r="E237" s="276" t="str">
        <f ca="1"/>
        <v>2024PNPCSORMSE</v>
      </c>
      <c r="F237" s="276" t="str">
        <f ca="1"/>
        <v>Maintenance complémentaire des sorbonnes de la Maison des Sciences de l'environnement</v>
      </c>
      <c r="G237" s="276" t="str">
        <f ca="1"/>
        <v>2024PNPCSORMSE</v>
      </c>
      <c r="H237" s="276" t="str">
        <f ca="1"/>
        <v>Maintenance complémentaire des sorbonnes de la Maison des Sciences de l'environnement</v>
      </c>
      <c r="I237" s="276" t="str">
        <f ca="1"/>
        <v>Marché passé sans publicité ni mise en concurrence</v>
      </c>
      <c r="J237" s="276" t="str">
        <f ca="1"/>
        <v>Marché</v>
      </c>
      <c r="K237" s="276" t="str">
        <f ca="1"/>
        <v>ordinaire</v>
      </c>
      <c r="L237" s="286">
        <f ca="1"/>
        <v>45610</v>
      </c>
      <c r="M237" s="286">
        <f ca="1"/>
        <v>45943</v>
      </c>
      <c r="N237" s="276">
        <f ca="1"/>
        <v>4600004406</v>
      </c>
      <c r="O237" s="287">
        <f ca="1"/>
        <v>56096</v>
      </c>
      <c r="P237" s="276" t="str">
        <f ca="1"/>
        <v>Services courants</v>
      </c>
      <c r="Q237" s="276">
        <f ca="1"/>
        <v>13300</v>
      </c>
      <c r="R237" s="276" t="str">
        <f ca="1"/>
        <v>IRIAN TECHNOLOGIES</v>
      </c>
      <c r="S237" s="276" t="str">
        <f ca="1"/>
        <v>info@irian.fr   --  0164104325</v>
      </c>
      <c r="T237" s="276" t="str">
        <f ca="1"/>
        <v>FR</v>
      </c>
      <c r="U237" s="276" t="str">
        <f ca="1"/>
        <v xml:space="preserve">https://upecnumerique.sharepoint.com/:f:/r/sites/DAF-PRB/documents_contractuels/2.March%C3%A9s%20acc%C3%A8s%20LIMITE/6.Services%20-Maintenance/2024PNPCORMSE?csf=1&amp;web=1&amp;e=eEYrtz </v>
      </c>
      <c r="V237" s="276" t="str">
        <f ca="1"/>
        <v>61 avenue du Général de Gaulle 94010 Créteil</v>
      </c>
      <c r="W237" s="276" t="str">
        <f ca="1"/>
        <v>JB.01</v>
      </c>
      <c r="X237" s="288" t="str">
        <f ca="1"/>
        <v>TRAITEMENT AIR:REP/MAINT DES EQUIPMENTS(SALLES BLANCHES)</v>
      </c>
    </row>
    <row r="238" spans="1:24" ht="70.5" customHeight="1" x14ac:dyDescent="0.35">
      <c r="A238" s="198" t="str">
        <f ca="1"/>
        <v>Marché en cours</v>
      </c>
      <c r="B238" s="289" t="str">
        <f ca="1"/>
        <v>B</v>
      </c>
      <c r="C238" s="290" t="str">
        <f ca="1"/>
        <v>🏗️ Bâtiments &amp; Travaux</v>
      </c>
      <c r="D238" s="289" t="str">
        <f ca="1"/>
        <v>Pôle Achats</v>
      </c>
      <c r="E238" s="289" t="str">
        <f ca="1"/>
        <v>2026PFMCECHAUF</v>
      </c>
      <c r="F238" s="289" t="str">
        <f ca="1"/>
        <v>Exploitation et maintenance des installations de CVC des locaux scientifiques des Campus du Val-de-Marne (94).</v>
      </c>
      <c r="G238" s="289" t="str">
        <f ca="1"/>
        <v>2026PFMCECHAUF</v>
      </c>
      <c r="H238" s="289" t="str">
        <f ca="1"/>
        <v>Exploitation et maintenance des installations de CVC des
locaux scientifiques des Campus du Val-de-Marne (94).</v>
      </c>
      <c r="I238" s="289" t="str">
        <f ca="1"/>
        <v>Appel d'offre ouvert</v>
      </c>
      <c r="J238" s="289" t="str">
        <f ca="1"/>
        <v>Accord-cadre</v>
      </c>
      <c r="K238" s="289" t="str">
        <f ca="1"/>
        <v>à bons de commande sans minimum et avec maximum</v>
      </c>
      <c r="L238" s="291" t="str">
        <f ca="1"/>
        <v>21/04/2026</v>
      </c>
      <c r="M238" s="291" t="str">
        <f ca="1"/>
        <v>20/04/2030</v>
      </c>
      <c r="N238" s="289" t="str">
        <f ca="1"/>
        <v>4600004551</v>
      </c>
      <c r="O238" s="292" t="str">
        <f ca="1"/>
        <v>800 000</v>
      </c>
      <c r="P238" s="289" t="str">
        <f ca="1"/>
        <v>Services courants</v>
      </c>
      <c r="Q238" s="289" t="str">
        <f ca="1"/>
        <v>2161</v>
      </c>
      <c r="R238" s="289" t="str">
        <f ca="1"/>
        <v>Climascience</v>
      </c>
      <c r="S238" s="289" t="str">
        <f ca="1"/>
        <v>2 rue de l'acadie - les ulis 91966 Courtaboeuf</v>
      </c>
      <c r="T238" s="289" t="str">
        <f ca="1"/>
        <v>FR</v>
      </c>
      <c r="U238" s="289" t="str">
        <f ca="1"/>
        <v>https://upecnumerique.sharepoint.com/sites/DAF-PRB/documents_contractuels/Forms/AllItems.aspx?RootFolder=/sites%2FDAF%2DPRB%2Fdocuments%5Fcontractuels%2F1%2EMarch%C3%A9s%20ouverts%20%C3%A0%20TOUS%2F6%2EServices%2DMaintenance%2F2026PFMCECHAUF&amp;View=%7B6F884D63%2DDCF1%2D49B2%2DBCDC%2DBDF571290E5C%7D</v>
      </c>
      <c r="V238" s="289" t="str">
        <f ca="1"/>
        <v>Les sites dans 94</v>
      </c>
      <c r="W238" s="289" t="str">
        <f ca="1"/>
        <v>BE.15</v>
      </c>
      <c r="X238" s="293" t="str">
        <f ca="1"/>
        <v>Services de réparation et d'entretien de chauffage central</v>
      </c>
    </row>
    <row r="239" spans="1:24" ht="104" x14ac:dyDescent="0.35">
      <c r="A239" s="197" t="str">
        <f ca="1"/>
        <v>Marché en cours</v>
      </c>
      <c r="B239" s="276" t="str">
        <f ca="1"/>
        <v>B</v>
      </c>
      <c r="C239" s="277" t="str">
        <f ca="1"/>
        <v>🏗️ Bâtiments &amp; Travaux</v>
      </c>
      <c r="D239" s="278" t="str">
        <f ca="1"/>
        <v>Direction du Patrimoine et du Développement Durable</v>
      </c>
      <c r="E239" s="279" t="str">
        <f ca="1"/>
        <v>2026PFNETTUPEC</v>
      </c>
      <c r="F239" s="278" t="str">
        <f ca="1"/>
        <v>PRESTATION DE NETTOYAGE ET DE VITRERIE DES LOCAUX DES CAMPUS ANDRE BOULLE, SAINT-SIMON, MAIL DES MECHES, HENRI MONDOR, PYRAMIDE, VITRY ET SENART, MOISSY CRAMAYEL ET FONTAINEBLEAU DE L'UNIVERSITE PARIS-EST CRETEIL VAL-DE-MARNE ET EGALEMENT D</v>
      </c>
      <c r="G239" s="279">
        <f ca="1"/>
        <v>1</v>
      </c>
      <c r="H239" s="278" t="str">
        <f ca="1"/>
        <v>Lot n°1 - Campus André Boule et Saint-Simon</v>
      </c>
      <c r="I239" s="280" t="str">
        <f ca="1"/>
        <v>Appel d'offres ouvert</v>
      </c>
      <c r="J239" s="280" t="str">
        <f ca="1"/>
        <v>Accord-cadre</v>
      </c>
      <c r="K239" s="280" t="str">
        <f ca="1"/>
        <v>à bons de commande sans minimum et avec maximum</v>
      </c>
      <c r="L239" s="280" t="str">
        <f ca="1"/>
        <v>09/06/2026</v>
      </c>
      <c r="M239" s="280" t="str">
        <f ca="1"/>
        <v>08/06/2030</v>
      </c>
      <c r="N239" s="279" t="str">
        <f ca="1"/>
        <v>4600004552</v>
      </c>
      <c r="O239" s="282">
        <f ca="1"/>
        <v>1000000</v>
      </c>
      <c r="P239" s="278" t="str">
        <f ca="1"/>
        <v>Services courants</v>
      </c>
      <c r="Q239" s="279" t="str">
        <f ca="1"/>
        <v>20895</v>
      </c>
      <c r="R239" s="283" t="str">
        <f ca="1"/>
        <v>DERICHEBOURG FACILITY</v>
      </c>
      <c r="S239" s="278" t="str">
        <f ca="1"/>
        <v>audrey.le-gars@derichebourg-multiservices.com</v>
      </c>
      <c r="T239" s="279" t="str">
        <f ca="1"/>
        <v>FR</v>
      </c>
      <c r="U239" s="741" t="str">
        <f ca="1"/>
        <v>https://upecnumerique.sharepoint.com/:f:/s/DAF-PRB/IgCHYs3q2kRwSrwdAgmFidl4ATttRTd_dayc0gUqEOH63io?e=OiUPFw</v>
      </c>
      <c r="V239" s="278" t="str">
        <f ca="1"/>
        <v>(77) Seine-et-Marne,, (94) Val-de-Marne</v>
      </c>
      <c r="W239" s="279" t="str">
        <f ca="1"/>
        <v>BB.11</v>
      </c>
      <c r="X239" t="str">
        <f ca="1"/>
        <v>SERVICES DE NETTOYAGE COURANT DES LOCAUX</v>
      </c>
    </row>
    <row r="240" spans="1:24" ht="104" x14ac:dyDescent="0.35">
      <c r="A240" s="197" t="str">
        <f ca="1"/>
        <v>Marché en cours</v>
      </c>
      <c r="B240" s="276" t="str">
        <f ca="1"/>
        <v>B</v>
      </c>
      <c r="C240" s="277" t="str">
        <f ca="1"/>
        <v>🏗️ Bâtiments &amp; Travaux</v>
      </c>
      <c r="D240" s="278" t="str">
        <f ca="1"/>
        <v>Direction du Patrimoine et du Développement Durable</v>
      </c>
      <c r="E240" s="279" t="str">
        <f ca="1"/>
        <v>2026PFNETTUPEC</v>
      </c>
      <c r="F240" s="278" t="str">
        <f ca="1"/>
        <v>PRESTATION DE NETTOYAGE ET DE VITRERIE DES LOCAUX DES CAMPUS ANDRE BOULLE, SAINT-SIMON, MAIL DES MECHES, HENRI MONDOR, PYRAMIDE, VITRY ET SENART, MOISSY CRAMAYEL ET FONTAINEBLEAU DE L'UNIVERSITE PARIS-EST CRETEIL VAL-DE-MARNE ET EGALEMENT D</v>
      </c>
      <c r="G240" s="279">
        <f ca="1"/>
        <v>2</v>
      </c>
      <c r="H240" s="278" t="str">
        <f ca="1"/>
        <v>Lot n°2 - Campus Mail des Mèches</v>
      </c>
      <c r="I240" s="280" t="str">
        <f ca="1"/>
        <v>Appel d'offres ouvert</v>
      </c>
      <c r="J240" s="280" t="str">
        <f ca="1"/>
        <v>Accord-cadre</v>
      </c>
      <c r="K240" s="280" t="str">
        <f ca="1"/>
        <v>à bons de commande sans minimum et avec maximum</v>
      </c>
      <c r="L240" s="280" t="str">
        <f ca="1"/>
        <v>29/05/2026</v>
      </c>
      <c r="M240" s="280" t="str">
        <f ca="1"/>
        <v>28/05/2030</v>
      </c>
      <c r="N240" s="279" t="str">
        <f ca="1"/>
        <v>4600004553</v>
      </c>
      <c r="O240" s="282">
        <f ca="1"/>
        <v>1200000</v>
      </c>
      <c r="P240" s="278" t="str">
        <f ca="1"/>
        <v>Services courants</v>
      </c>
      <c r="Q240" s="279" t="str">
        <f ca="1"/>
        <v>20895</v>
      </c>
      <c r="R240" s="283" t="str">
        <f ca="1"/>
        <v>DERICHEBOURG FACILITY</v>
      </c>
      <c r="S240" s="278" t="str">
        <f ca="1"/>
        <v>audrey.le-gars@derichebourg-multiservices.com</v>
      </c>
      <c r="T240" s="279" t="str">
        <f ca="1"/>
        <v>FR</v>
      </c>
      <c r="U240" s="285" t="str">
        <f ca="1"/>
        <v>https://upecnumerique.sharepoint.com/:f:/s/DAF-PRB/IgCHYs3q2kRwSrwdAgmFidl4ATttRTd_dayc0gUqEOH63io?e=OiUPFw</v>
      </c>
      <c r="V240" s="278" t="str">
        <f ca="1"/>
        <v>(77) Seine-et-Marne,, (94) Val-de-Marne</v>
      </c>
      <c r="W240" s="279" t="str">
        <f ca="1"/>
        <v>BB.14</v>
      </c>
      <c r="X240" t="str">
        <f ca="1"/>
        <v>SERVICES DE NETTOYAGE ET D'ENTRETIEN DES LOCAUX SENSIBLES</v>
      </c>
    </row>
    <row r="241" spans="1:24" ht="104" x14ac:dyDescent="0.35">
      <c r="A241" s="197" t="str">
        <f ca="1"/>
        <v>Marché en cours</v>
      </c>
      <c r="B241" s="276" t="str">
        <f ca="1"/>
        <v>B</v>
      </c>
      <c r="C241" s="277" t="str">
        <f ca="1"/>
        <v>🏗️ Bâtiments &amp; Travaux</v>
      </c>
      <c r="D241" s="278" t="str">
        <f ca="1"/>
        <v>Direction du Patrimoine et du Développement Durable</v>
      </c>
      <c r="E241" s="279" t="str">
        <f ca="1"/>
        <v>2026PFNETTUPEC</v>
      </c>
      <c r="F241" s="278" t="str">
        <f ca="1"/>
        <v>PRESTATION DE NETTOYAGE ET DE VITRERIE DES LOCAUX DES CAMPUS ANDRE BOULLE, SAINT-SIMON, MAIL DES MECHES, HENRI MONDOR, PYRAMIDE, VITRY ET SENART, MOISSY CRAMAYEL ET FONTAINEBLEAU DE L'UNIVERSITE PARIS-EST CRETEIL VAL-DE-MARNE ET EGALEMENT D</v>
      </c>
      <c r="G241" s="279">
        <f ca="1"/>
        <v>3</v>
      </c>
      <c r="H241" s="278" t="str">
        <f ca="1"/>
        <v>Lot n°3 - Campus Henri Mondor</v>
      </c>
      <c r="I241" s="280" t="str">
        <f ca="1"/>
        <v>Appel d'offres ouvert</v>
      </c>
      <c r="J241" s="280" t="str">
        <f ca="1"/>
        <v>Accord-cadre</v>
      </c>
      <c r="K241" s="280" t="str">
        <f ca="1"/>
        <v>à bons de commande sans minimum et avec maximum</v>
      </c>
      <c r="L241" s="280" t="str">
        <f ca="1"/>
        <v xml:space="preserve">29/05/2026 </v>
      </c>
      <c r="M241" s="280" t="str">
        <f ca="1"/>
        <v>28/05/2030</v>
      </c>
      <c r="N241" s="279" t="str">
        <f ca="1"/>
        <v>4600004554</v>
      </c>
      <c r="O241" s="282">
        <f ca="1"/>
        <v>1200000</v>
      </c>
      <c r="P241" s="278" t="str">
        <f ca="1"/>
        <v>Services courants</v>
      </c>
      <c r="Q241" s="279" t="str">
        <f ca="1"/>
        <v>20895</v>
      </c>
      <c r="R241" s="283" t="str">
        <f ca="1"/>
        <v>DERICHEBOURG FACILITY</v>
      </c>
      <c r="S241" s="278" t="str">
        <f ca="1"/>
        <v>audrey.le-gars@derichebourg-multiservices.com</v>
      </c>
      <c r="T241" s="279" t="str">
        <f ca="1"/>
        <v>FR</v>
      </c>
      <c r="U241" s="285" t="str">
        <f ca="1"/>
        <v>https://upecnumerique.sharepoint.com/:f:/s/DAF-PRB/IgCHYs3q2kRwSrwdAgmFidl4ATttRTd_dayc0gUqEOH63io?e=OiUPFw</v>
      </c>
      <c r="V241" s="278" t="str">
        <f ca="1"/>
        <v>(77) Seine-et-Marne,, (94) Val-de-Marne</v>
      </c>
      <c r="W241" s="279" t="str">
        <f ca="1"/>
        <v>BB.11</v>
      </c>
      <c r="X241" t="str">
        <f ca="1"/>
        <v>SERVICES DE NETTOYAGE COURANT DES LOCAUX</v>
      </c>
    </row>
    <row r="242" spans="1:24" ht="104" x14ac:dyDescent="0.35">
      <c r="A242" s="197" t="str">
        <f ca="1"/>
        <v>Marché en cours</v>
      </c>
      <c r="B242" s="276" t="str">
        <f ca="1"/>
        <v>B</v>
      </c>
      <c r="C242" s="277" t="str">
        <f ca="1"/>
        <v>🏗️ Bâtiments &amp; Travaux</v>
      </c>
      <c r="D242" s="278" t="str">
        <f ca="1"/>
        <v>Direction du Patrimoine et du Développement Durable</v>
      </c>
      <c r="E242" s="279" t="str">
        <f ca="1"/>
        <v>2026PFNETTUPEC</v>
      </c>
      <c r="F242" s="278" t="str">
        <f ca="1"/>
        <v>PRESTATION DE NETTOYAGE ET DE VITRERIE DES LOCAUX DES CAMPUS ANDRE BOULLE, SAINT-SIMON, MAIL DES MECHES, HENRI MONDOR, PYRAMIDE, VITRY ET SENART, MOISSY CRAMAYEL ET FONTAINEBLEAU DE L'UNIVERSITE PARIS-EST CRETEIL VAL-DE-MARNE ET EGALEMENT D</v>
      </c>
      <c r="G242" s="279">
        <f ca="1"/>
        <v>4</v>
      </c>
      <c r="H242" s="278" t="str">
        <f ca="1"/>
        <v>Lot n°4 - Campus Pyramide</v>
      </c>
      <c r="I242" s="280" t="str">
        <f ca="1"/>
        <v>Appel d'offres ouvert</v>
      </c>
      <c r="J242" s="280" t="str">
        <f ca="1"/>
        <v>Accord-cadre</v>
      </c>
      <c r="K242" s="280" t="str">
        <f ca="1"/>
        <v>à bons de commande sans minimum et avec maximum</v>
      </c>
      <c r="L242" s="280" t="str">
        <f ca="1"/>
        <v>29/05/2026</v>
      </c>
      <c r="M242" s="280" t="str">
        <f ca="1"/>
        <v>28/05/2030</v>
      </c>
      <c r="N242" s="279" t="str">
        <f ca="1"/>
        <v>4600004555</v>
      </c>
      <c r="O242" s="282">
        <f ca="1"/>
        <v>480000</v>
      </c>
      <c r="P242" s="278" t="str">
        <f ca="1"/>
        <v>Services courants</v>
      </c>
      <c r="Q242" s="279" t="str">
        <f ca="1"/>
        <v>20895</v>
      </c>
      <c r="R242" s="283" t="str">
        <f ca="1"/>
        <v>DERICHEBOURG FACILITY</v>
      </c>
      <c r="S242" s="278" t="str">
        <f ca="1"/>
        <v>audrey.le-gars@derichebourg-multiservices.com</v>
      </c>
      <c r="T242" s="279" t="str">
        <f ca="1"/>
        <v>FR</v>
      </c>
      <c r="U242" s="285" t="str">
        <f ca="1"/>
        <v>https://upecnumerique.sharepoint.com/:f:/s/DAF-PRB/IgCHYs3q2kRwSrwdAgmFidl4ATttRTd_dayc0gUqEOH63io?e=OiUPFw</v>
      </c>
      <c r="V242" s="278" t="str">
        <f ca="1"/>
        <v>(77) Seine-et-Marne,, (94) Val-de-Marne</v>
      </c>
      <c r="W242" s="279" t="str">
        <f ca="1"/>
        <v>BB.11</v>
      </c>
      <c r="X242" t="str">
        <f ca="1"/>
        <v>SERVICES DE NETTOYAGE COURANT DES LOCAUX</v>
      </c>
    </row>
    <row r="243" spans="1:24" ht="104" x14ac:dyDescent="0.35">
      <c r="A243" s="197" t="str">
        <f ca="1"/>
        <v>Marché en cours</v>
      </c>
      <c r="B243" s="276" t="str">
        <f ca="1"/>
        <v>B</v>
      </c>
      <c r="C243" s="277" t="str">
        <f ca="1"/>
        <v>🏗️ Bâtiments &amp; Travaux</v>
      </c>
      <c r="D243" s="278" t="str">
        <f ca="1"/>
        <v>Direction du Patrimoine et du Développement Durable</v>
      </c>
      <c r="E243" s="279" t="str">
        <f ca="1"/>
        <v>2026PFNETTUPEC</v>
      </c>
      <c r="F243" s="278" t="str">
        <f ca="1"/>
        <v>PRESTATION DE NETTOYAGE ET DE VITRERIE DES LOCAUX DES CAMPUS ANDRE BOULLE, SAINT-SIMON, MAIL DES MECHES, HENRI MONDOR, PYRAMIDE, VITRY ET SENART, MOISSY CRAMAYEL ET FONTAINEBLEAU DE L'UNIVERSITE PARIS-EST CRETEIL VAL-DE-MARNE ET EGALEMENT D</v>
      </c>
      <c r="G243" s="279">
        <f ca="1"/>
        <v>5</v>
      </c>
      <c r="H243" s="278" t="str">
        <f ca="1"/>
        <v>Lot n°5 - Campus Vitry</v>
      </c>
      <c r="I243" s="280" t="str">
        <f ca="1"/>
        <v>Appel d'offres ouvert</v>
      </c>
      <c r="J243" s="280" t="str">
        <f ca="1"/>
        <v>Accord-cadre</v>
      </c>
      <c r="K243" s="280" t="str">
        <f ca="1"/>
        <v>à bons de commande sans minimum et avec maximum</v>
      </c>
      <c r="L243" s="280" t="str">
        <f ca="1"/>
        <v>29/05/2026</v>
      </c>
      <c r="M243" s="280" t="str">
        <f ca="1"/>
        <v>28/05/2030</v>
      </c>
      <c r="N243" s="279" t="str">
        <f ca="1"/>
        <v>4600004557</v>
      </c>
      <c r="O243" s="282">
        <f ca="1"/>
        <v>800000</v>
      </c>
      <c r="P243" s="278" t="str">
        <f ca="1"/>
        <v>Services courants</v>
      </c>
      <c r="Q243" s="279" t="str">
        <f ca="1"/>
        <v>21277</v>
      </c>
      <c r="R243" s="283" t="str">
        <f ca="1"/>
        <v>Bientôt disponible</v>
      </c>
      <c r="S243" s="278" t="str">
        <f ca="1"/>
        <v>hdemagalhaes@rekeep.com</v>
      </c>
      <c r="T243" s="279" t="str">
        <f ca="1"/>
        <v>FR</v>
      </c>
      <c r="U243" s="285" t="str">
        <f ca="1"/>
        <v>https://upecnumerique.sharepoint.com/:f:/s/DAF-PRB/IgCHYs3q2kRwSrwdAgmFidl4ATttRTd_dayc0gUqEOH63io?e=OiUPFw</v>
      </c>
      <c r="V243" s="278" t="str">
        <f ca="1"/>
        <v>(77) Seine-et-Marne,, (94) Val-de-Marne</v>
      </c>
      <c r="W243" s="279" t="str">
        <f ca="1"/>
        <v>BB.11</v>
      </c>
      <c r="X243" t="str">
        <f ca="1"/>
        <v>SERVICES DE NETTOYAGE COURANT DES LOCAUX</v>
      </c>
    </row>
    <row r="244" spans="1:24" ht="104" x14ac:dyDescent="0.35">
      <c r="A244" s="197" t="str">
        <f ca="1"/>
        <v>Marché en cours</v>
      </c>
      <c r="B244" s="276" t="str">
        <f ca="1"/>
        <v>B</v>
      </c>
      <c r="C244" s="277" t="str">
        <f ca="1"/>
        <v>🏗️ Bâtiments &amp; Travaux</v>
      </c>
      <c r="D244" s="278" t="str">
        <f ca="1"/>
        <v>Direction du Patrimoine et du Développement Durable</v>
      </c>
      <c r="E244" s="279" t="str">
        <f ca="1"/>
        <v>2026PFNETTUPEC</v>
      </c>
      <c r="F244" s="278" t="str">
        <f ca="1"/>
        <v>PRESTATION DE NETTOYAGE ET DE VITRERIE DES LOCAUX DES CAMPUS ANDRE BOULLE, SAINT-SIMON, MAIL DES MECHES, HENRI MONDOR, PYRAMIDE, VITRY ET SENART, MOISSY CRAMAYEL ET FONTAINEBLEAU DE L'UNIVERSITE PARIS-EST CRETEIL VAL-DE-MARNE ET EGALEMENT D</v>
      </c>
      <c r="G244" s="279">
        <f ca="1"/>
        <v>6</v>
      </c>
      <c r="H244" s="278" t="str">
        <f ca="1"/>
        <v>Lot n°6 - Campus Sénart, Moissy Cramayel, Fontainebleau et Damesme</v>
      </c>
      <c r="I244" s="280" t="str">
        <f ca="1"/>
        <v>Appel d'offres ouvert</v>
      </c>
      <c r="J244" s="280" t="str">
        <f ca="1"/>
        <v>Accord-cadre</v>
      </c>
      <c r="K244" s="280" t="str">
        <f ca="1"/>
        <v>à bons de commande sans minimum et avec maximum</v>
      </c>
      <c r="L244" s="280" t="str">
        <f ca="1"/>
        <v>29/05/2026</v>
      </c>
      <c r="M244" s="280" t="str">
        <f ca="1"/>
        <v>28/05/2030</v>
      </c>
      <c r="N244" s="279" t="str">
        <f ca="1"/>
        <v>4600004558</v>
      </c>
      <c r="O244" s="282">
        <f ca="1"/>
        <v>2000000</v>
      </c>
      <c r="P244" s="278" t="str">
        <f ca="1"/>
        <v>Services courants</v>
      </c>
      <c r="Q244" s="279" t="str">
        <f ca="1"/>
        <v>20895</v>
      </c>
      <c r="R244" s="283" t="str">
        <f ca="1"/>
        <v>DERICHEBOURG FACILITY</v>
      </c>
      <c r="S244" s="278" t="str">
        <f ca="1"/>
        <v>audrey.le-gars@derichebourg-multiservices.com</v>
      </c>
      <c r="T244" s="279" t="str">
        <f ca="1"/>
        <v>FR</v>
      </c>
      <c r="U244" s="741" t="str">
        <f ca="1"/>
        <v>https://upecnumerique.sharepoint.com/:f:/s/DAF-PRB/IgCHYs3q2kRwSrwdAgmFidl4ATttRTd_dayc0gUqEOH63io?e=OiUPFw</v>
      </c>
      <c r="V244" s="278" t="str">
        <f ca="1"/>
        <v>(77) Seine-et-Marne,, (94) Val-de-Marne</v>
      </c>
      <c r="W244" s="279" t="str">
        <f ca="1"/>
        <v>BB.11</v>
      </c>
      <c r="X244" t="str">
        <f ca="1"/>
        <v>SERVICES DE NETTOYAGE COURANT DES LOCAUX</v>
      </c>
    </row>
    <row r="245" spans="1:24" s="56" customFormat="1" ht="106" customHeight="1" x14ac:dyDescent="0.35">
      <c r="A245" s="713" t="str">
        <f ca="1"/>
        <v>Marché en cours</v>
      </c>
      <c r="B245" s="715" t="str">
        <f ca="1"/>
        <v>B</v>
      </c>
      <c r="C245" s="715" t="str">
        <f ca="1"/>
        <v>🏗️ Bâtiments &amp; Travaux</v>
      </c>
      <c r="D245" s="716" t="str">
        <f ca="1"/>
        <v>Direction du Patrimoine et du Développement Durable</v>
      </c>
      <c r="E245" s="748" t="str">
        <f ca="1"/>
        <v>2026PFPROGJAC1</v>
      </c>
      <c r="F245" s="748" t="str">
        <f ca="1"/>
        <v/>
      </c>
      <c r="G245" s="748" t="str">
        <f ca="1"/>
        <v>1</v>
      </c>
      <c r="H245" s="748" t="str">
        <f ca="1"/>
        <v>MISSION DE PROGRAMMATION POUR LA CREATION D'UN BATIMENT</v>
      </c>
      <c r="I245" s="748" t="str">
        <f ca="1"/>
        <v/>
      </c>
      <c r="J245" s="748" t="str">
        <f ca="1"/>
        <v/>
      </c>
      <c r="K245" s="748" t="str">
        <f ca="1"/>
        <v/>
      </c>
      <c r="L245" s="749" t="str">
        <f ca="1"/>
        <v>20/07/2026</v>
      </c>
      <c r="M245" s="749" t="str">
        <f ca="1"/>
        <v>19/07/2028</v>
      </c>
      <c r="N245" s="748" t="str">
        <f ca="1"/>
        <v>4600004529</v>
      </c>
      <c r="O245" s="750" t="str">
        <f ca="1"/>
        <v>300,000.00</v>
      </c>
      <c r="P245" s="716" t="str">
        <f ca="1"/>
        <v>Services courants</v>
      </c>
      <c r="Q245" s="748" t="str">
        <f ca="1"/>
        <v>19078</v>
      </c>
      <c r="R245" s="748" t="str">
        <f ca="1"/>
        <v>ALTEREA SAS</v>
      </c>
      <c r="S245" s="751" t="str">
        <f ca="1"/>
        <v xml:space="preserve">contact@alterea.fr </v>
      </c>
      <c r="T245" s="748" t="str">
        <f ca="1"/>
        <v>FR</v>
      </c>
      <c r="U245" s="753" t="str">
        <f ca="1"/>
        <v>https://upecnumerique.sharepoint.com/sites/DAF-PRB/documents_contractuels/Forms/AllItems.aspx?id=%2Fsites%2FDAF%2DPRB%2Fdocuments%5Fcontractuels%2F2%2EMarch%C3%A9s%20acc%C3%A8s%20LIMITE%2F2%2EPrestations%20d%27accompagnement%2DConseil%2F2026PFPROGJAC1&amp;p=true&amp;ga=1</v>
      </c>
      <c r="V245" s="716" t="str">
        <f ca="1"/>
        <v>(77) Seine-et-Marne,, (94) Val-de-Marne</v>
      </c>
      <c r="W245" s="752" t="str">
        <f ca="1"/>
        <v>BF.11</v>
      </c>
      <c r="X245" s="752" t="str">
        <f ca="1"/>
        <v>MISSION DE PROGRAMMATION POUR LA CREATION D'UN BATIMENT</v>
      </c>
    </row>
    <row r="246" spans="1:24" x14ac:dyDescent="0.35">
      <c r="A246" s="99" t="str">
        <f ca="1"/>
        <v>Marché en cours</v>
      </c>
      <c r="B246" t="str">
        <f ca="1"/>
        <v>B</v>
      </c>
      <c r="C246" s="185" t="str">
        <f ca="1"/>
        <v>🏗️ Bâtiments &amp; Travaux</v>
      </c>
      <c r="D246" t="str">
        <f ca="1"/>
        <v>Direction du Patrimoine et du Développement Durable</v>
      </c>
      <c r="E246" t="str">
        <f ca="1"/>
        <v xml:space="preserve">
2025PAARTHMBRB</v>
      </c>
      <c r="F246" t="str">
        <f ca="1"/>
        <v/>
      </c>
      <c r="G246" t="str">
        <f ca="1"/>
        <v>1</v>
      </c>
      <c r="H246" t="str">
        <f ca="1"/>
        <v>CONCEPTION, REALISATION ET INSTALLATION D’UNE OEUVRE CONTEMPORAINE</v>
      </c>
      <c r="I246" t="str">
        <f ca="1"/>
        <v/>
      </c>
      <c r="J246" t="str">
        <f ca="1"/>
        <v/>
      </c>
      <c r="K246" t="str">
        <f ca="1"/>
        <v/>
      </c>
      <c r="L246" s="2" t="str">
        <f ca="1"/>
        <v>13/07/2026</v>
      </c>
      <c r="M246" s="2" t="str">
        <f ca="1"/>
        <v>01/01/2027</v>
      </c>
      <c r="N246" t="str">
        <f ca="1"/>
        <v>4600004567</v>
      </c>
      <c r="O246" s="1">
        <f ca="1"/>
        <v>125000</v>
      </c>
      <c r="P246" t="str">
        <f ca="1"/>
        <v>Services courants</v>
      </c>
      <c r="Q246" t="str">
        <f ca="1"/>
        <v>21387</v>
      </c>
      <c r="R246" t="str">
        <f ca="1"/>
        <v>POIEMA ARCHITECTURE &amp; PRO</v>
      </c>
      <c r="S246" t="str">
        <f ca="1"/>
        <v xml:space="preserve">mlhuillier@poiema-paris.fr  </v>
      </c>
      <c r="T246" t="str">
        <f ca="1"/>
        <v>FR</v>
      </c>
      <c r="U246" t="str">
        <f ca="1"/>
        <v>https://upecnumerique.sharepoint.com/sites/DAF-PRB/documents_contractuels/Forms/AllItems.aspx?d=w0639499a7c0d46f6b35edd984f726ff4&amp;csf=1&amp;web=1&amp;e=5mWn1D&amp;ovuser=144b6294%2D952d%2D4b86%2D87aa%2Daa8bf2979a47%2Cmeiling%2Equ%40u%2Dpec%2Efr&amp;clickParams=eyAiWC1BcHBOYW1lIiA6ICJNaWNyb3NvZnQgRXhjZWwiLCAiWC1BcHBWZXJzaW9uIiA6ICIxNi4wLjE3OTMyLjIwOTEwIiwgIk9TIiA6ICJXaW5kb3dzIiB9&amp;CID=be4b40a2%2Df0df%2D3001%2D14a3%2Dbafe43572028&amp;cidOR=SPO&amp;FolderCTID=0x012000CB6EA6E75E23B94A91A7A0AB9F269855&amp;id=%2Fsites%2FDAF%2DPRB%2Fdocuments%5Fcontractuels%2F1%2EMarch%C3%A9s%20ouverts%20%C3%A0%20TOUS%2F8%2EPrestations%20d%27accompagnement%20%2D%20Conseil%2F2025PAARTHMBRB</v>
      </c>
      <c r="V246" t="str">
        <f ca="1"/>
        <v>(77) Seine-et-Marne,, (94) Val-de-Marne</v>
      </c>
      <c r="W246" t="str">
        <f ca="1"/>
        <v>CD.02</v>
      </c>
      <c r="X246" t="str">
        <f ca="1"/>
        <v>CONCEPTION, REALISATION ET INSTALLATION D’UNE OEUVRE CONTEMPORAINE</v>
      </c>
    </row>
    <row r="247" spans="1:24" x14ac:dyDescent="0.35">
      <c r="A247" s="99" t="str">
        <f ca="1"/>
        <v>Marché en cours</v>
      </c>
      <c r="B247" t="str">
        <f ca="1"/>
        <v>B</v>
      </c>
      <c r="C247" s="185" t="str">
        <f ca="1"/>
        <v>🏗️ Bâtiments &amp; Travaux</v>
      </c>
      <c r="D247" t="str">
        <f ca="1"/>
        <v>Direction du Patrimoine et du Développement Durable</v>
      </c>
      <c r="E247" t="str">
        <f ca="1"/>
        <v xml:space="preserve">
2025PAARTHMBRB</v>
      </c>
      <c r="F247" t="str">
        <f ca="1"/>
        <v/>
      </c>
      <c r="G247" t="str">
        <f ca="1"/>
        <v>2</v>
      </c>
      <c r="H247" t="str">
        <f ca="1"/>
        <v>CONCEPTION, REALISATION ET INSTALLATION D’UNE OEUVRE CONTEMPORAINE</v>
      </c>
      <c r="I247" t="str">
        <f ca="1"/>
        <v/>
      </c>
      <c r="J247" t="str">
        <f ca="1"/>
        <v/>
      </c>
      <c r="K247" t="str">
        <f ca="1"/>
        <v/>
      </c>
      <c r="L247" s="2" t="str">
        <f ca="1"/>
        <v>13/07/2026</v>
      </c>
      <c r="M247" s="2" t="str">
        <f ca="1"/>
        <v>01/01/2027</v>
      </c>
      <c r="N247" t="str">
        <f ca="1"/>
        <v>4600004567</v>
      </c>
      <c r="O247" s="1">
        <f ca="1"/>
        <v>125000</v>
      </c>
      <c r="P247" t="str">
        <f ca="1"/>
        <v>Services courants</v>
      </c>
      <c r="Q247" t="str">
        <f ca="1"/>
        <v>21388</v>
      </c>
      <c r="R247" t="str">
        <f ca="1"/>
        <v>Jonathan Pepe</v>
      </c>
      <c r="S247" t="str">
        <f ca="1"/>
        <v>jonathan.pepe@ymail.com</v>
      </c>
      <c r="T247" t="str">
        <f ca="1"/>
        <v>FR</v>
      </c>
      <c r="U247" t="str">
        <f ca="1"/>
        <v>https://upecnumerique.sharepoint.com/sites/DAF-PRB/documents_contractuels/Forms/AllItems.aspx?d=w0639499a7c0d46f6b35edd984f726ff4&amp;csf=1&amp;web=1&amp;e=5mWn1D&amp;ovuser=144b6294%2D952d%2D4b86%2D87aa%2Daa8bf2979a47%2Cmeiling%2Equ%40u%2Dpec%2Efr&amp;clickParams=eyAiWC1BcHBOYW1lIiA6ICJNaWNyb3NvZnQgRXhjZWwiLCAiWC1BcHBWZXJzaW9uIiA6ICIxNi4wLjE3OTMyLjIwOTEwIiwgIk9TIiA6ICJXaW5kb3dzIiB9&amp;CID=be4b40a2%2Df0df%2D3001%2D14a3%2Dbafe43572028&amp;cidOR=SPO&amp;FolderCTID=0x012000CB6EA6E75E23B94A91A7A0AB9F269855&amp;id=%2Fsites%2FDAF%2DPRB%2Fdocuments%5Fcontractuels%2F1%2EMarch%C3%A9s%20ouverts%20%C3%A0%20TOUS%2F8%2EPrestations%20d%27accompagnement%20%2D%20Conseil%2F2025PAARTHMBRB</v>
      </c>
      <c r="V247" t="str">
        <f ca="1"/>
        <v>(77) Seine-et-Marne,, (94) Val-de-Marne</v>
      </c>
      <c r="W247" t="str">
        <f ca="1"/>
        <v>CD.02</v>
      </c>
      <c r="X247" t="str">
        <f ca="1"/>
        <v>CONCEPTION, REALISATION ET INSTALLATION D’UNE OEUVRE CONTEMPORAINE</v>
      </c>
    </row>
    <row r="248" spans="1:24" x14ac:dyDescent="0.35">
      <c r="A248" s="99" t="str">
        <f ca="1"/>
        <v>Marché en cours</v>
      </c>
      <c r="B248" t="str">
        <f ca="1"/>
        <v>B</v>
      </c>
      <c r="C248" s="185" t="str">
        <f ca="1"/>
        <v>🏗️ Bâtiments &amp; Travaux</v>
      </c>
      <c r="D248" t="str">
        <f ca="1"/>
        <v>Direction du Patrimoine et du Développement Durable</v>
      </c>
      <c r="E248" t="str">
        <f ca="1"/>
        <v>2026PFMCECHAUF</v>
      </c>
      <c r="F248" t="str">
        <f ca="1"/>
        <v>Exploitation et maintenance des installations de CVC</v>
      </c>
      <c r="G248" t="str">
        <f ca="1"/>
        <v>1</v>
      </c>
      <c r="H248" t="str">
        <f ca="1"/>
        <v>Exploitation et maintenance des installations de CVC</v>
      </c>
      <c r="I248" t="str">
        <f ca="1"/>
        <v>Appel d'offres ouvert</v>
      </c>
      <c r="J248" t="str">
        <f ca="1"/>
        <v>Accord-cadre</v>
      </c>
      <c r="K248" t="str">
        <f ca="1"/>
        <v>à bons de commande sans minimum et avec maximum</v>
      </c>
      <c r="L248" s="2" t="str">
        <f ca="1"/>
        <v>21/04/2026</v>
      </c>
      <c r="M248" s="2" t="str">
        <f ca="1"/>
        <v>20/04/2030</v>
      </c>
      <c r="N248" t="str">
        <f ca="1"/>
        <v>4600004551</v>
      </c>
      <c r="O248" s="1" t="str">
        <f ca="1"/>
        <v>800000.00</v>
      </c>
      <c r="P248" t="str">
        <f ca="1"/>
        <v>Services courants</v>
      </c>
      <c r="Q248" t="str">
        <f ca="1"/>
        <v>2161</v>
      </c>
      <c r="R248" t="str">
        <f ca="1"/>
        <v>Climascience</v>
      </c>
      <c r="S248" t="str">
        <f ca="1"/>
        <v>commercial@climascience.com</v>
      </c>
      <c r="T248" t="str">
        <f ca="1"/>
        <v>FR</v>
      </c>
      <c r="U248" t="str">
        <f ca="1"/>
        <v>https://upecnumerique.sharepoint.com/:f:/s/DAF-PRB/IgCo0maSKoV2RLVPTjhosKtXAWYR0qE4XN54fC-BnbAoaSc?e=bDHcEM</v>
      </c>
      <c r="V248" t="str">
        <f ca="1"/>
        <v>(77) Seine-et-Marne,, (94) Val-de-Marne</v>
      </c>
      <c r="W248" t="str">
        <f ca="1"/>
        <v>BE.15</v>
      </c>
      <c r="X248" t="str">
        <f ca="1"/>
        <v>CVC, PLOMBERIE ET FLUIDES SPECIAUX</v>
      </c>
    </row>
    <row r="249" spans="1:24" x14ac:dyDescent="0.35">
      <c r="A249" s="99" t="str">
        <f ca="1"/>
        <v>Bientôt disponible - en cours de création</v>
      </c>
      <c r="B249" t="str">
        <f ca="1"/>
        <v>B</v>
      </c>
      <c r="C249" s="185" t="str">
        <f ca="1"/>
        <v>🏗️ Bâtiments &amp; Travaux</v>
      </c>
      <c r="D249" t="str">
        <f ca="1"/>
        <v>Direction du Patrimoine et du Développement Durable</v>
      </c>
      <c r="E249" t="str">
        <f ca="1"/>
        <v>2026PFMOEDAMEM</v>
      </c>
      <c r="F249" t="str">
        <f ca="1"/>
        <v>MARCHE DE MAITRISE DOEUVRE PORTANT SUR LA RESTRUCTURATION PARTIELLE DU BATIMENT ÉTAT-MAJOR DU SITE DE LANCIENNE CASERNE DAMESME DE FONTAINEBLEAU.</v>
      </c>
      <c r="G249" t="str">
        <f ca="1"/>
        <v>2026PFMOEDAMEM</v>
      </c>
      <c r="H249" t="str">
        <f ca="1"/>
        <v>MARCHE DE MAITRISE DOEUVRE PORTANT SUR LA RESTRUCTURATION PARTIELLE DU BATIMENT ÉTAT-MAJOR DU SITE DE LANCIENNE CASERNE DAMESME DE FONTAINEBLEAU.</v>
      </c>
      <c r="I249" t="str">
        <f ca="1"/>
        <v>Procédure avec négociation</v>
      </c>
      <c r="J249" t="str">
        <f ca="1"/>
        <v>Marché</v>
      </c>
      <c r="K249" t="str">
        <f ca="1"/>
        <v>ordinaire</v>
      </c>
      <c r="L249" s="2" t="str">
        <f ca="1"/>
        <v>Bientôt disponible</v>
      </c>
      <c r="M249" s="2" t="str">
        <f ca="1"/>
        <v>Bientôt disponible</v>
      </c>
      <c r="N249" t="str">
        <f ca="1"/>
        <v>Bientôt disponible</v>
      </c>
      <c r="O249" s="1">
        <f ca="1"/>
        <v>1000000</v>
      </c>
      <c r="P249" t="str">
        <f ca="1"/>
        <v>Maîtrise d'oeuvre (bâtiment - réhabilitation)</v>
      </c>
      <c r="Q249" t="str">
        <f ca="1"/>
        <v>Bientôt disponible</v>
      </c>
      <c r="R249" t="str">
        <f ca="1"/>
        <v>Bientôt disponible</v>
      </c>
      <c r="S249" t="str">
        <f ca="1"/>
        <v>Bientôt disponible</v>
      </c>
      <c r="T249" t="str">
        <f ca="1"/>
        <v>FR</v>
      </c>
      <c r="U249" t="str">
        <f ca="1"/>
        <v>Bientôt disponible</v>
      </c>
      <c r="V249" t="str">
        <f ca="1"/>
        <v>10, rue du Docteur Clément-Matry
77300 Fontainebleau</v>
      </c>
      <c r="W249" t="str">
        <f ca="1"/>
        <v>BF.12</v>
      </c>
      <c r="X249" t="str">
        <f ca="1"/>
        <v>MAITRISE D'OEUVRE ET INGENIERIE</v>
      </c>
    </row>
    <row r="250" spans="1:24" x14ac:dyDescent="0.35">
      <c r="C250" s="185"/>
    </row>
    <row r="251" spans="1:24" x14ac:dyDescent="0.35">
      <c r="C251" s="185"/>
    </row>
    <row r="252" spans="1:24" x14ac:dyDescent="0.35">
      <c r="C252" s="185"/>
    </row>
    <row r="253" spans="1:24" x14ac:dyDescent="0.35">
      <c r="C253" s="185"/>
    </row>
    <row r="254" spans="1:24" x14ac:dyDescent="0.35">
      <c r="C254" s="185"/>
    </row>
    <row r="255" spans="1:24" x14ac:dyDescent="0.35">
      <c r="C255" s="185"/>
    </row>
    <row r="256" spans="1:24"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245">
    <cfRule type="cellIs" dxfId="539" priority="1" operator="equal">
      <formula>"Marché terminé"</formula>
    </cfRule>
    <cfRule type="cellIs" dxfId="538" priority="2" operator="equal">
      <formula>"Marché en cours"</formula>
    </cfRule>
  </conditionalFormatting>
  <conditionalFormatting sqref="D245:T245 V245:X245">
    <cfRule type="expression" dxfId="537" priority="3">
      <formula>OR($B245="A")</formula>
    </cfRule>
    <cfRule type="expression" dxfId="536" priority="4">
      <formula>OR($B245="B",$B245="J")</formula>
    </cfRule>
    <cfRule type="expression" dxfId="535" priority="5">
      <formula>OR($B245="R")</formula>
    </cfRule>
    <cfRule type="expression" dxfId="534" priority="6">
      <formula>OR($B245="N",$B245="G")</formula>
    </cfRule>
    <cfRule type="expression" dxfId="533" priority="7">
      <formula>OR($B245="C")</formula>
    </cfRule>
    <cfRule type="expression" dxfId="532" priority="8">
      <formula>OR($B245="D",$B245="F")</formula>
    </cfRule>
    <cfRule type="expression" dxfId="531" priority="9">
      <formula>OR($B245="E")</formula>
    </cfRule>
    <cfRule type="expression" dxfId="530" priority="10">
      <formula>OR($B245="I")</formula>
    </cfRule>
    <cfRule type="expression" dxfId="529" priority="11">
      <formula>OR($B245="H")</formula>
    </cfRule>
    <cfRule type="expression" dxfId="528" priority="12">
      <formula>OR($B245="M",$B245="O",$B245="P",$B245="S",$B245="T",$B245="U",$B245="V",$B245="W")</formula>
    </cfRule>
    <cfRule type="expression" dxfId="527" priority="13">
      <formula>OR($B245="K",$B245="Q")</formula>
    </cfRule>
    <cfRule type="expression" dxfId="526" priority="14">
      <formula>OR($B245="L")</formula>
    </cfRule>
  </conditionalFormatting>
  <conditionalFormatting sqref="U6:U244 U246:U1000">
    <cfRule type="expression" dxfId="525" priority="62">
      <formula>$B6="S"</formula>
    </cfRule>
    <cfRule type="expression" dxfId="524" priority="17">
      <formula>$B6="A"</formula>
    </cfRule>
    <cfRule type="expression" dxfId="523" priority="65">
      <formula>$B6="T"</formula>
    </cfRule>
    <cfRule type="expression" dxfId="522" priority="20">
      <formula>$B6="H"</formula>
    </cfRule>
    <cfRule type="expression" dxfId="521" priority="68">
      <formula>$B6="U"</formula>
    </cfRule>
    <cfRule type="expression" dxfId="520" priority="23">
      <formula>$B6="B"</formula>
    </cfRule>
    <cfRule type="expression" dxfId="519" priority="71">
      <formula>$B6="V"</formula>
    </cfRule>
    <cfRule type="expression" dxfId="518" priority="26">
      <formula>$B6="J"</formula>
    </cfRule>
    <cfRule type="expression" dxfId="517" priority="83">
      <formula>$B6="L"</formula>
    </cfRule>
    <cfRule type="expression" dxfId="516" priority="29">
      <formula>$B6="R"</formula>
    </cfRule>
    <cfRule type="expression" dxfId="515" priority="74">
      <formula>$B6="W"</formula>
    </cfRule>
    <cfRule type="expression" dxfId="514" priority="32">
      <formula>$B6="N"</formula>
    </cfRule>
    <cfRule type="expression" dxfId="513" priority="77">
      <formula>$B6="K"</formula>
    </cfRule>
    <cfRule type="expression" dxfId="512" priority="35">
      <formula>$B6="G"</formula>
    </cfRule>
    <cfRule type="expression" dxfId="511" priority="80">
      <formula>$B6="Q"</formula>
    </cfRule>
    <cfRule type="expression" dxfId="510" priority="38">
      <formula>$B6="C"</formula>
    </cfRule>
    <cfRule type="expression" dxfId="509" priority="50">
      <formula>$B6="I"</formula>
    </cfRule>
    <cfRule type="expression" dxfId="508" priority="41">
      <formula>$B6="D"</formula>
    </cfRule>
    <cfRule type="expression" dxfId="507" priority="44">
      <formula>$B6="F"</formula>
    </cfRule>
    <cfRule type="expression" dxfId="506" priority="47">
      <formula>$B6="E"</formula>
    </cfRule>
    <cfRule type="expression" dxfId="505" priority="53">
      <formula>$B6="M"</formula>
    </cfRule>
    <cfRule type="expression" dxfId="504" priority="56">
      <formula>$B6="O"</formula>
    </cfRule>
    <cfRule type="expression" dxfId="503" priority="59">
      <formula>$B6="P"</formula>
    </cfRule>
  </conditionalFormatting>
  <conditionalFormatting sqref="V6:X244 V246:X1000">
    <cfRule type="expression" dxfId="502" priority="16">
      <formula>$B6="A"</formula>
    </cfRule>
    <cfRule type="expression" dxfId="501" priority="19">
      <formula>$B6="H"</formula>
    </cfRule>
    <cfRule type="expression" dxfId="500" priority="22">
      <formula>$B6="B"</formula>
    </cfRule>
    <cfRule type="expression" dxfId="499" priority="25">
      <formula>$B6="J"</formula>
    </cfRule>
    <cfRule type="expression" dxfId="498" priority="28">
      <formula>$B6="R"</formula>
    </cfRule>
    <cfRule type="expression" dxfId="497" priority="31">
      <formula>$B6="N"</formula>
    </cfRule>
    <cfRule type="expression" dxfId="496" priority="34">
      <formula>$B6="G"</formula>
    </cfRule>
    <cfRule type="expression" dxfId="495" priority="37">
      <formula>$B6="C"</formula>
    </cfRule>
    <cfRule type="expression" dxfId="494" priority="40">
      <formula>$B6="D"</formula>
    </cfRule>
    <cfRule type="expression" dxfId="493" priority="64">
      <formula>$B6="T"</formula>
    </cfRule>
    <cfRule type="expression" dxfId="492" priority="52">
      <formula>$B6="M"</formula>
    </cfRule>
    <cfRule type="expression" dxfId="491" priority="67">
      <formula>$B6="U"</formula>
    </cfRule>
    <cfRule type="expression" dxfId="490" priority="46">
      <formula>$B6="E"</formula>
    </cfRule>
    <cfRule type="expression" dxfId="489" priority="70">
      <formula>$B6="V"</formula>
    </cfRule>
    <cfRule type="expression" dxfId="488" priority="55">
      <formula>$B6="O"</formula>
    </cfRule>
    <cfRule type="expression" dxfId="487" priority="43">
      <formula>$B6="F"</formula>
    </cfRule>
    <cfRule type="expression" dxfId="486" priority="58">
      <formula>$B6="P"</formula>
    </cfRule>
    <cfRule type="expression" dxfId="485" priority="76">
      <formula>$B6="K"</formula>
    </cfRule>
    <cfRule type="expression" dxfId="484" priority="49">
      <formula>$B6="I"</formula>
    </cfRule>
    <cfRule type="expression" dxfId="483" priority="79">
      <formula>$B6="Q"</formula>
    </cfRule>
    <cfRule type="expression" dxfId="482" priority="61">
      <formula>$B6="S"</formula>
    </cfRule>
    <cfRule type="expression" dxfId="481" priority="82">
      <formula>$B6="L"</formula>
    </cfRule>
    <cfRule type="expression" dxfId="480" priority="73">
      <formula>$B6="W"</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64E57-94DC-48CD-A8B3-DF39D4C57E3A}">
  <sheetPr>
    <tabColor rgb="FF1565C0"/>
  </sheetPr>
  <dimension ref="A1:X999"/>
  <sheetViews>
    <sheetView zoomScale="70" zoomScaleNormal="70" workbookViewId="0">
      <pane ySplit="4" topLeftCell="A5" activePane="bottomLeft" state="frozen"/>
      <selection pane="bottomLeft" activeCell="F13" sqref="F13"/>
    </sheetView>
  </sheetViews>
  <sheetFormatPr baseColWidth="10" defaultColWidth="20" defaultRowHeight="42.75" customHeight="1" x14ac:dyDescent="0.35"/>
  <cols>
    <col min="1" max="1" width="30.453125" style="101" customWidth="1"/>
    <col min="2" max="2" width="17.1796875" hidden="1" customWidth="1"/>
    <col min="3" max="3" width="30.453125" hidden="1" customWidth="1"/>
    <col min="4" max="11" width="20" style="56"/>
    <col min="12" max="13" width="20" style="57"/>
    <col min="14" max="14" width="20" style="56"/>
    <col min="15" max="15" width="20" style="58"/>
    <col min="16" max="20" width="20" style="56"/>
    <col min="21" max="21" width="19" style="56" customWidth="1"/>
    <col min="22" max="16384" width="20" style="56"/>
  </cols>
  <sheetData>
    <row r="1" spans="1:24" ht="42.75" customHeight="1" x14ac:dyDescent="0.35">
      <c r="D1" s="766" t="s">
        <v>23</v>
      </c>
      <c r="E1" s="767"/>
      <c r="F1" s="767"/>
      <c r="G1" s="767"/>
      <c r="H1" s="767"/>
      <c r="I1" s="767"/>
      <c r="J1" s="767"/>
      <c r="K1" s="767"/>
      <c r="L1" s="767"/>
      <c r="M1" s="767"/>
      <c r="N1" s="767"/>
      <c r="O1" s="767"/>
      <c r="P1" s="767"/>
      <c r="Q1" s="767"/>
      <c r="R1" s="767"/>
      <c r="S1" s="767"/>
      <c r="T1" s="767"/>
      <c r="U1" s="767"/>
      <c r="V1" s="767"/>
      <c r="W1" s="767"/>
      <c r="X1" s="768"/>
    </row>
    <row r="2" spans="1:24" ht="42.75" customHeight="1" x14ac:dyDescent="0.35">
      <c r="D2" s="769" t="s">
        <v>21</v>
      </c>
      <c r="E2" s="769"/>
      <c r="F2" s="769"/>
      <c r="G2" s="769"/>
      <c r="H2" s="769"/>
      <c r="I2" s="769"/>
      <c r="J2" s="769"/>
      <c r="K2" s="769"/>
      <c r="L2" s="769"/>
      <c r="M2" s="769"/>
      <c r="N2" s="769"/>
      <c r="O2" s="769"/>
      <c r="P2" s="769"/>
      <c r="Q2" s="769"/>
      <c r="R2" s="769"/>
      <c r="S2" s="769"/>
      <c r="T2" s="769"/>
      <c r="U2" s="769"/>
      <c r="V2" s="769"/>
      <c r="W2" s="769"/>
      <c r="X2" s="769"/>
    </row>
    <row r="3" spans="1:24" ht="42.75" customHeight="1" x14ac:dyDescent="0.35">
      <c r="D3" s="623"/>
      <c r="E3" s="623"/>
      <c r="F3" s="623"/>
      <c r="G3" s="623"/>
      <c r="H3" s="623"/>
      <c r="I3" s="623"/>
      <c r="J3" s="623"/>
      <c r="K3" s="623"/>
      <c r="L3" s="624"/>
      <c r="M3" s="624"/>
      <c r="N3" s="623"/>
      <c r="O3" s="625"/>
      <c r="P3" s="623"/>
      <c r="Q3" s="623"/>
      <c r="R3" s="623"/>
      <c r="S3" s="623"/>
      <c r="T3" s="623"/>
      <c r="U3" s="623"/>
      <c r="V3" s="623"/>
      <c r="W3" s="623"/>
      <c r="X3" s="623"/>
    </row>
    <row r="4" spans="1:24" ht="42.75" customHeight="1" x14ac:dyDescent="0.35">
      <c r="A4" s="100" t="s">
        <v>1755</v>
      </c>
      <c r="B4" s="100" t="s">
        <v>2513</v>
      </c>
      <c r="C4" s="100" t="s">
        <v>1147</v>
      </c>
      <c r="D4" s="204" t="s">
        <v>0</v>
      </c>
      <c r="E4" s="205" t="s">
        <v>1</v>
      </c>
      <c r="F4" s="205" t="s">
        <v>2</v>
      </c>
      <c r="G4" s="205" t="s">
        <v>232</v>
      </c>
      <c r="H4" s="205" t="s">
        <v>3</v>
      </c>
      <c r="I4" s="205" t="s">
        <v>4</v>
      </c>
      <c r="J4" s="205" t="s">
        <v>5</v>
      </c>
      <c r="K4" s="205" t="s">
        <v>6</v>
      </c>
      <c r="L4" s="206" t="s">
        <v>7</v>
      </c>
      <c r="M4" s="206" t="s">
        <v>8</v>
      </c>
      <c r="N4" s="205" t="s">
        <v>9</v>
      </c>
      <c r="O4" s="207" t="s">
        <v>10</v>
      </c>
      <c r="P4" s="205" t="s">
        <v>11</v>
      </c>
      <c r="Q4" s="205" t="s">
        <v>12</v>
      </c>
      <c r="R4" s="205" t="s">
        <v>13</v>
      </c>
      <c r="S4" s="205" t="s">
        <v>14</v>
      </c>
      <c r="T4" s="205" t="s">
        <v>15</v>
      </c>
      <c r="U4" s="205" t="s">
        <v>16</v>
      </c>
      <c r="V4" s="205" t="s">
        <v>17</v>
      </c>
      <c r="W4" s="205" t="s">
        <v>18</v>
      </c>
      <c r="X4" s="208" t="s">
        <v>19</v>
      </c>
    </row>
    <row r="5" spans="1:24" ht="42.75" customHeight="1" x14ac:dyDescent="0.35">
      <c r="A5" s="602" t="str" cm="1">
        <f t="array" aca="1" ref="A5:X10" ca="1">_xlfn.LET(_xlpm.d,'📊 SYNTHÈSE TOUS MARCHÉS'!$A$2:$X$4993,_xlpm.c,'📊 SYNTHÈSE TOUS MARCHÉS'!$C$2:$C$4993,_xlfn._xlws.FILTER(IF(_xlpm.d="","",_xlpm.d),_xlpm.c="⚙️ Mécanique &amp; Atelier","Aucun marché"))</f>
        <v>Marché en cours</v>
      </c>
      <c r="B5" s="603" t="str">
        <f ca="1"/>
        <v>R</v>
      </c>
      <c r="C5" s="604" t="str">
        <f ca="1"/>
        <v>⚙️ Mécanique &amp; Atelier</v>
      </c>
      <c r="D5" s="626" t="str">
        <f ca="1"/>
        <v>Pôle Achats</v>
      </c>
      <c r="E5" s="603" t="str">
        <f ca="1"/>
        <v>2023ACHATSUGAP</v>
      </c>
      <c r="F5" s="626" t="str">
        <f ca="1"/>
        <v>Achats UGAP (centrale d'achats)</v>
      </c>
      <c r="G5" s="603" t="str">
        <f ca="1"/>
        <v>2023ACHATSUGAP</v>
      </c>
      <c r="H5" s="626" t="str">
        <f ca="1"/>
        <v>Achats UGAP (centrale d'achats)</v>
      </c>
      <c r="I5" s="626" t="str">
        <f ca="1"/>
        <v>Accord-cadre</v>
      </c>
      <c r="J5" s="626" t="str">
        <f ca="1"/>
        <v>Contrat à bon de commande</v>
      </c>
      <c r="K5" s="626" t="str">
        <f ca="1"/>
        <v>Contrat à bon de commande</v>
      </c>
      <c r="L5" s="627">
        <f ca="1"/>
        <v>44631</v>
      </c>
      <c r="M5" s="627">
        <f ca="1"/>
        <v>47574</v>
      </c>
      <c r="N5" s="603">
        <f ca="1"/>
        <v>4600004205</v>
      </c>
      <c r="O5" s="628">
        <f ca="1"/>
        <v>8620000</v>
      </c>
      <c r="P5" s="626" t="str">
        <f ca="1"/>
        <v>Fournitures courantes</v>
      </c>
      <c r="Q5" s="603">
        <f ca="1"/>
        <v>1588</v>
      </c>
      <c r="R5" s="603" t="str">
        <f ca="1"/>
        <v>UGAP</v>
      </c>
      <c r="S5" s="626" t="str">
        <f ca="1"/>
        <v>Accès direct  catalogue ugap.fr (création identifiant par le pôle achat public UPEC)</v>
      </c>
      <c r="T5" s="603" t="str">
        <f ca="1"/>
        <v>FR</v>
      </c>
      <c r="U5" s="629" t="str">
        <f ca="1"/>
        <v>https://www.ugap.fr/</v>
      </c>
      <c r="V5" s="626" t="str">
        <f ca="1"/>
        <v>Tous les sites de l'UPEC sauf marché(s) réservé(s) ou limité(s) à certains services particuliers. Contacter le Pôle achats dans le doute.</v>
      </c>
      <c r="W5" s="603" t="str">
        <f ca="1"/>
        <v>RA.31 ; RA.32 ; RA.21 ; RA.22 ; RA.23</v>
      </c>
      <c r="X5" s="630" t="str">
        <f ca="1"/>
        <v>MOBILIER D'ATELIER</v>
      </c>
    </row>
    <row r="6" spans="1:24" ht="42.75" customHeight="1" x14ac:dyDescent="0.35">
      <c r="A6" s="197" t="str">
        <f ca="1"/>
        <v>Marché en cours</v>
      </c>
      <c r="B6" s="294" t="str">
        <f ca="1"/>
        <v>R</v>
      </c>
      <c r="C6" s="295" t="str">
        <f ca="1"/>
        <v>⚙️ Mécanique &amp; Atelier</v>
      </c>
      <c r="D6" s="296" t="str">
        <f ca="1"/>
        <v>Pôle Achats</v>
      </c>
      <c r="E6" s="297" t="str">
        <f ca="1"/>
        <v>2022PFFOURQUI7</v>
      </c>
      <c r="F6" s="296" t="str">
        <f ca="1"/>
        <v>Fourniture de matériel de quincaillerie, d’équipement de bâtiment, de produits d’hygiène et de vêtements professionnels- Quincaillerie</v>
      </c>
      <c r="G6" s="297" t="str">
        <f ca="1"/>
        <v>2022PFFOURQUI7</v>
      </c>
      <c r="H6" s="296" t="str">
        <f ca="1"/>
        <v>Fourniture de matériel de quincaillerie, d’équipement de bâtiment, de produits d’hygiène et de vêtements professionnels- Quincaillerie</v>
      </c>
      <c r="I6" s="298" t="str">
        <f ca="1"/>
        <v>Procédure formalisée</v>
      </c>
      <c r="J6" s="298" t="str">
        <f ca="1"/>
        <v>Contrat à bon de commande</v>
      </c>
      <c r="K6" s="298" t="str">
        <f ca="1"/>
        <v>Contrat à bon de commande</v>
      </c>
      <c r="L6" s="299">
        <f ca="1"/>
        <v>44991</v>
      </c>
      <c r="M6" s="299">
        <f ca="1"/>
        <v>46451</v>
      </c>
      <c r="N6" s="297">
        <f ca="1"/>
        <v>4600004225</v>
      </c>
      <c r="O6" s="300">
        <f ca="1"/>
        <v>480000</v>
      </c>
      <c r="P6" s="296" t="str">
        <f ca="1"/>
        <v>Fournitures courantes</v>
      </c>
      <c r="Q6" s="297">
        <f ca="1"/>
        <v>11638</v>
      </c>
      <c r="R6" s="301" t="str">
        <f ca="1"/>
        <v>FOUSSIER</v>
      </c>
      <c r="S6" s="296" t="str">
        <f ca="1"/>
        <v>Commercial de terrain :
M. Patrice LEUDIERE
Tel : 06 85 20 04 02
pleudiere@yahoo.fr</v>
      </c>
      <c r="T6" s="297" t="str">
        <f ca="1"/>
        <v>FR</v>
      </c>
      <c r="U6" s="302" t="str">
        <f ca="1"/>
        <v>https://upecnumerique.sharepoint.com/:f:/r/sites/DAF-PRB/documents_contractuels/1.March%C3%A9s%20ouverts%20%C3%A0%20TOUS/7.Travaux-Maitrise%20d%27%C5%93uvre-%20Coordination/2022PFFOURQUIN?csf=1&amp;web=1&amp;e=Buamhr</v>
      </c>
      <c r="V6" s="296" t="str">
        <f ca="1"/>
        <v>Tous les sites de l'UPEC sauf marché(s) réservé(s) ou limité(s) à certains services particuliers. Contacter le Pôle achats dans le doute.</v>
      </c>
      <c r="W6" s="297" t="str">
        <f ca="1"/>
        <v>RA.22 ; RA.23 ; RA.17 ; RA.21</v>
      </c>
      <c r="X6" s="303" t="str">
        <f ca="1"/>
        <v>OUTILS A MAIN NON ELECTROPORTATIFS</v>
      </c>
    </row>
    <row r="7" spans="1:24" ht="42.75" customHeight="1" x14ac:dyDescent="0.35">
      <c r="A7" s="197" t="str">
        <f ca="1"/>
        <v>Marché en cours</v>
      </c>
      <c r="B7" s="294" t="str">
        <f ca="1"/>
        <v>R</v>
      </c>
      <c r="C7" s="295" t="str">
        <f ca="1"/>
        <v>⚙️ Mécanique &amp; Atelier</v>
      </c>
      <c r="D7" s="296" t="str">
        <f ca="1"/>
        <v>Direction du Patrimoine et du Développement Durable</v>
      </c>
      <c r="E7" s="297" t="str">
        <f ca="1"/>
        <v>2023PFHASPSBAG</v>
      </c>
      <c r="F7" s="296" t="str">
        <f ca="1"/>
        <v>Achat d'un équipement SPS (Spark Plasma Sintering) en environnement boîte à gants ainsi que les prestations associées</v>
      </c>
      <c r="G7" s="297" t="str">
        <f ca="1"/>
        <v>2023PFHASPSBAG</v>
      </c>
      <c r="H7" s="296" t="str">
        <f ca="1"/>
        <v>Achat d'un équipement SPS (Spark Plasma Sintering) en environnement boîte à gants ainsi que les prestations associées</v>
      </c>
      <c r="I7" s="298" t="str">
        <f ca="1"/>
        <v>Appel d'offres ouvert</v>
      </c>
      <c r="J7" s="298" t="str">
        <f ca="1"/>
        <v>Marché</v>
      </c>
      <c r="K7" s="298" t="str">
        <f ca="1"/>
        <v>ordinaire</v>
      </c>
      <c r="L7" s="299">
        <f ca="1"/>
        <v>45268</v>
      </c>
      <c r="M7" s="299">
        <f ca="1"/>
        <v>46339</v>
      </c>
      <c r="N7" s="297">
        <f ca="1"/>
        <v>4600004298</v>
      </c>
      <c r="O7" s="300">
        <f ca="1"/>
        <v>487200</v>
      </c>
      <c r="P7" s="296" t="str">
        <f ca="1"/>
        <v>Fournitures courantes</v>
      </c>
      <c r="Q7" s="297">
        <f ca="1"/>
        <v>18257</v>
      </c>
      <c r="R7" s="301" t="str">
        <f ca="1"/>
        <v>GENICORE SP</v>
      </c>
      <c r="S7" s="296" t="str">
        <f ca="1"/>
        <v>SINNAH Joel</v>
      </c>
      <c r="T7" s="297" t="str">
        <f ca="1"/>
        <v>PL</v>
      </c>
      <c r="U7" s="302" t="str">
        <f ca="1"/>
        <v>https://upecnumerique.sharepoint.com/:f:/r/sites/DAF-PRB/documents_contractuels/2.March%C3%A9s%20acc%C3%A8s%20LIMITE/6.Services%20-Maintenance/2023PFNTCAMPUS?csf=1&amp;web=1&amp;e=3iKGxw</v>
      </c>
      <c r="V7" s="296" t="str">
        <f ca="1"/>
        <v>(94) Val-de-Marne</v>
      </c>
      <c r="W7" s="297" t="str">
        <f ca="1"/>
        <v>RA.42</v>
      </c>
      <c r="X7" s="303" t="str">
        <f ca="1"/>
        <v>AUTRES EQUIPEMENTS MECANIQUES SPECIAUX</v>
      </c>
    </row>
    <row r="8" spans="1:24" ht="42.75" customHeight="1" x14ac:dyDescent="0.35">
      <c r="A8" s="197" t="str">
        <f ca="1"/>
        <v>Marché en cours</v>
      </c>
      <c r="B8" s="294" t="str">
        <f ca="1"/>
        <v>R</v>
      </c>
      <c r="C8" s="295" t="str">
        <f ca="1"/>
        <v>⚙️ Mécanique &amp; Atelier</v>
      </c>
      <c r="D8" s="296" t="str">
        <f ca="1"/>
        <v>Pôle Achats</v>
      </c>
      <c r="E8" s="297" t="str">
        <f ca="1"/>
        <v>2024PFHACMQBA5</v>
      </c>
      <c r="F8" s="296" t="str">
        <f ca="1"/>
        <v>Le présent accord-cadre a pour objet la mise en uvre du projet écoconstruction et numérique et plus particulièrement son volet numérique (acquisition de matériels et prestations de services numériques).</v>
      </c>
      <c r="G8" s="297" t="str">
        <f ca="1"/>
        <v>2024PFHACMQBA5</v>
      </c>
      <c r="H8" s="296" t="str">
        <f ca="1"/>
        <v>Lot n°5 réalisation de simulateurs support à la formation des métiers de la construction</v>
      </c>
      <c r="I8" s="298" t="str">
        <f ca="1"/>
        <v>Appel d'offres ouvert</v>
      </c>
      <c r="J8" s="298" t="str">
        <f ca="1"/>
        <v>Accord-cadre</v>
      </c>
      <c r="K8" s="298" t="str">
        <f ca="1"/>
        <v>à bons de commande sans minimum et avec maximum</v>
      </c>
      <c r="L8" s="299">
        <f ca="1"/>
        <v>45560</v>
      </c>
      <c r="M8" s="299">
        <f ca="1"/>
        <v>46654</v>
      </c>
      <c r="N8" s="297">
        <f ca="1"/>
        <v>4600004363</v>
      </c>
      <c r="O8" s="300">
        <f ca="1"/>
        <v>400000</v>
      </c>
      <c r="P8" s="296" t="str">
        <f ca="1"/>
        <v>Services courants</v>
      </c>
      <c r="Q8" s="297">
        <f ca="1"/>
        <v>19187</v>
      </c>
      <c r="R8" s="301" t="str">
        <f ca="1"/>
        <v>ASSYSTEM ENGINEERING AND OPERATION</v>
      </c>
      <c r="S8" s="296" t="str">
        <f ca="1"/>
        <v>gebelmann@assystem.com -  06 31 04 81 81</v>
      </c>
      <c r="T8" s="297" t="str">
        <f ca="1"/>
        <v>FR</v>
      </c>
      <c r="U8" s="30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8" s="296" t="str">
        <f ca="1"/>
        <v>Les lieux d'exécution sont les sites de l'université Paris-Est Créteil Val de Marne (départements 77, 93 et 94) susceptibles d'évoluer en cours d'exécution du m</v>
      </c>
      <c r="W8" s="297" t="str">
        <f ca="1"/>
        <v>RD.23</v>
      </c>
      <c r="X8" s="303" t="str">
        <f ca="1"/>
        <v>DROITS D'UTIL. DE LOGICIELS DE SIMULATION NUMERIQUE</v>
      </c>
    </row>
    <row r="9" spans="1:24" ht="42.75" customHeight="1" x14ac:dyDescent="0.35">
      <c r="A9" s="197" t="str">
        <f ca="1"/>
        <v>Marché en cours</v>
      </c>
      <c r="B9" s="294" t="str">
        <f ca="1"/>
        <v>R</v>
      </c>
      <c r="C9" s="295" t="str">
        <f ca="1"/>
        <v>⚙️ Mécanique &amp; Atelier</v>
      </c>
      <c r="D9" s="296" t="str">
        <f ca="1"/>
        <v>Pôle Achats</v>
      </c>
      <c r="E9" s="297" t="str">
        <f ca="1"/>
        <v>2024PFHACMQBA7</v>
      </c>
      <c r="F9" s="296" t="str">
        <f ca="1"/>
        <v>Le présent accord-cadre a pour objet la mise en uvre du projet écoconstruction et numérique et plus particulièrement son volet numérique (acquisition de matériels et prestations de services numériques).</v>
      </c>
      <c r="G9" s="297" t="str">
        <f ca="1"/>
        <v>2024PFHACMQBA7</v>
      </c>
      <c r="H9" s="296" t="str">
        <f ca="1"/>
        <v>Lot n°7 acquisition de SCAN 3D</v>
      </c>
      <c r="I9" s="298" t="str">
        <f ca="1"/>
        <v>Appel d'offres ouvert</v>
      </c>
      <c r="J9" s="298" t="str">
        <f ca="1"/>
        <v>Accord-cadre</v>
      </c>
      <c r="K9" s="298" t="str">
        <f ca="1"/>
        <v>à bons de commande sans minimum et avec maximum</v>
      </c>
      <c r="L9" s="299">
        <f ca="1"/>
        <v>45560</v>
      </c>
      <c r="M9" s="299">
        <f ca="1"/>
        <v>46654</v>
      </c>
      <c r="N9" s="297">
        <f ca="1"/>
        <v>4600004366</v>
      </c>
      <c r="O9" s="300">
        <f ca="1"/>
        <v>160000</v>
      </c>
      <c r="P9" s="296" t="str">
        <f ca="1"/>
        <v>Services courants</v>
      </c>
      <c r="Q9" s="297">
        <f ca="1"/>
        <v>15903</v>
      </c>
      <c r="R9" s="301" t="str">
        <f ca="1"/>
        <v>IMMERSION</v>
      </c>
      <c r="S9" s="296" t="str">
        <f ca="1"/>
        <v>info@immersion.fr  -  05 57 54 17 01  -  05 57 54 17 00</v>
      </c>
      <c r="T9" s="297" t="str">
        <f ca="1"/>
        <v>FR</v>
      </c>
      <c r="U9" s="302"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9" s="296" t="str">
        <f ca="1"/>
        <v>Les lieux d'exécution sont les sites de l'université Paris-Est Créteil Val de Marne (départements 77, 93 et 94) susceptibles d'évoluer en cours d'exécution du m</v>
      </c>
      <c r="W9" s="297" t="str">
        <f ca="1"/>
        <v>RA.18</v>
      </c>
      <c r="X9" s="303" t="str">
        <f ca="1"/>
        <v>MACHINES 3D (IMPRIMANTES et SCANERS 3D,?) ET ACCESSOIRES</v>
      </c>
    </row>
    <row r="10" spans="1:24" ht="42.75" customHeight="1" x14ac:dyDescent="0.35">
      <c r="A10" s="198" t="str">
        <f ca="1"/>
        <v>Marché en cours</v>
      </c>
      <c r="B10" s="305" t="str">
        <f ca="1"/>
        <v>R</v>
      </c>
      <c r="C10" s="306" t="str">
        <f ca="1"/>
        <v>⚙️ Mécanique &amp; Atelier</v>
      </c>
      <c r="D10" s="307" t="str">
        <f ca="1"/>
        <v>Pôle Achats</v>
      </c>
      <c r="E10" s="308" t="str">
        <f ca="1"/>
        <v>2024PFHACMQBA5</v>
      </c>
      <c r="F10" s="307" t="str">
        <f ca="1"/>
        <v>LOT 5- RÉALISATION DE SIMULATEURS SUPPORT À LA FORMATION DES</v>
      </c>
      <c r="G10" s="308" t="str">
        <f ca="1"/>
        <v>2024PFHACMQBA5</v>
      </c>
      <c r="H10" s="307" t="str">
        <f ca="1"/>
        <v>LOT 5- RÉALISATION DE SIMULATEURS SUPPORT À LA FORMATION DES</v>
      </c>
      <c r="I10" s="309" t="str">
        <f ca="1"/>
        <v>Procédure formalisée</v>
      </c>
      <c r="J10" s="309" t="str">
        <f ca="1"/>
        <v>Contrat à bon de commande</v>
      </c>
      <c r="K10" s="309" t="str">
        <f ca="1"/>
        <v>Contrat à bon de commande</v>
      </c>
      <c r="L10" s="310">
        <f ca="1"/>
        <v>45560</v>
      </c>
      <c r="M10" s="310">
        <f ca="1"/>
        <v>46654</v>
      </c>
      <c r="N10" s="308">
        <f ca="1"/>
        <v>4600004372</v>
      </c>
      <c r="O10" s="311">
        <f ca="1"/>
        <v>250000</v>
      </c>
      <c r="P10" s="307" t="str">
        <f ca="1"/>
        <v>Fournitures courantes</v>
      </c>
      <c r="Q10" s="308">
        <f ca="1"/>
        <v>19228</v>
      </c>
      <c r="R10" s="312" t="str">
        <f ca="1"/>
        <v>INETUM</v>
      </c>
      <c r="S10" s="307" t="str">
        <f ca="1"/>
        <v>Tél : 06 33 74 86 75 | nicolas.perrier@inetum.com</v>
      </c>
      <c r="T10" s="308" t="str">
        <f ca="1"/>
        <v>FR</v>
      </c>
      <c r="U10" s="308"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10" s="307" t="str">
        <f ca="1"/>
        <v>Tous les sites de l'UPEC sauf marché(s) réservé(s) ou limité(s) à certains services particuliers. Contacter le Pôle achats dans le doute.</v>
      </c>
      <c r="W10" s="308" t="str">
        <f ca="1"/>
        <v>RD.23</v>
      </c>
      <c r="X10" s="313" t="str">
        <f ca="1"/>
        <v>DROITS D'UTIL. DE LOGICIELS DE SIMULATION NUMERIQUE</v>
      </c>
    </row>
    <row r="11" spans="1:24" ht="42.75" customHeight="1" x14ac:dyDescent="0.35">
      <c r="C11" s="185"/>
      <c r="U11" s="181"/>
    </row>
    <row r="12" spans="1:24" ht="42.75" customHeight="1" x14ac:dyDescent="0.35">
      <c r="C12" s="185"/>
      <c r="U12" s="181"/>
    </row>
    <row r="13" spans="1:24" ht="42.75" customHeight="1" x14ac:dyDescent="0.35">
      <c r="C13" s="185"/>
      <c r="U13" s="181"/>
    </row>
    <row r="14" spans="1:24" ht="42.75" customHeight="1" x14ac:dyDescent="0.35">
      <c r="C14" s="185"/>
      <c r="U14" s="181"/>
    </row>
    <row r="15" spans="1:24" ht="42.75" customHeight="1" x14ac:dyDescent="0.35">
      <c r="C15" s="185"/>
      <c r="U15" s="181"/>
    </row>
    <row r="16" spans="1:24" ht="42.75" customHeight="1" x14ac:dyDescent="0.35">
      <c r="C16" s="185"/>
      <c r="U16" s="181"/>
    </row>
    <row r="17" spans="3:21" ht="42.75" customHeight="1" x14ac:dyDescent="0.35">
      <c r="C17" s="185"/>
      <c r="U17" s="181"/>
    </row>
    <row r="18" spans="3:21" ht="42.75" customHeight="1" x14ac:dyDescent="0.35">
      <c r="C18" s="185"/>
      <c r="U18" s="181"/>
    </row>
    <row r="19" spans="3:21" ht="42.75" customHeight="1" x14ac:dyDescent="0.35">
      <c r="C19" s="185"/>
      <c r="U19" s="181"/>
    </row>
    <row r="20" spans="3:21" ht="42.75" customHeight="1" x14ac:dyDescent="0.35">
      <c r="C20" s="185"/>
      <c r="U20" s="181"/>
    </row>
    <row r="21" spans="3:21" ht="42.75" customHeight="1" x14ac:dyDescent="0.35">
      <c r="C21" s="185"/>
      <c r="U21" s="181"/>
    </row>
    <row r="22" spans="3:21" ht="42.75" customHeight="1" x14ac:dyDescent="0.35">
      <c r="C22" s="185"/>
      <c r="U22" s="181"/>
    </row>
    <row r="23" spans="3:21" ht="42.75" customHeight="1" x14ac:dyDescent="0.35">
      <c r="C23" s="185"/>
      <c r="U23" s="181"/>
    </row>
    <row r="24" spans="3:21" ht="42.75" customHeight="1" x14ac:dyDescent="0.35">
      <c r="C24" s="185"/>
      <c r="U24" s="181"/>
    </row>
    <row r="25" spans="3:21" ht="42.75" customHeight="1" x14ac:dyDescent="0.35">
      <c r="C25" s="185"/>
      <c r="U25" s="181"/>
    </row>
    <row r="26" spans="3:21" ht="42.75" customHeight="1" x14ac:dyDescent="0.35">
      <c r="C26" s="185"/>
      <c r="U26" s="181"/>
    </row>
    <row r="27" spans="3:21" ht="42.75" customHeight="1" x14ac:dyDescent="0.35">
      <c r="C27" s="185"/>
      <c r="U27" s="181"/>
    </row>
    <row r="28" spans="3:21" ht="42.75" customHeight="1" x14ac:dyDescent="0.35">
      <c r="C28" s="185"/>
      <c r="U28" s="181"/>
    </row>
    <row r="29" spans="3:21" ht="42.75" customHeight="1" x14ac:dyDescent="0.35">
      <c r="C29" s="185"/>
      <c r="U29" s="181"/>
    </row>
    <row r="30" spans="3:21" ht="42.75" customHeight="1" x14ac:dyDescent="0.35">
      <c r="C30" s="185"/>
      <c r="U30" s="181"/>
    </row>
    <row r="31" spans="3:21" ht="42.75" customHeight="1" x14ac:dyDescent="0.35">
      <c r="C31" s="185"/>
      <c r="U31" s="181"/>
    </row>
    <row r="32" spans="3:21" ht="42.75" customHeight="1" x14ac:dyDescent="0.35">
      <c r="C32" s="185"/>
      <c r="U32" s="181"/>
    </row>
    <row r="33" spans="3:21" ht="42.75" customHeight="1" x14ac:dyDescent="0.35">
      <c r="C33" s="185"/>
      <c r="U33" s="181"/>
    </row>
    <row r="34" spans="3:21" ht="42.75" customHeight="1" x14ac:dyDescent="0.35">
      <c r="C34" s="185"/>
      <c r="U34" s="181"/>
    </row>
    <row r="35" spans="3:21" ht="42.75" customHeight="1" x14ac:dyDescent="0.35">
      <c r="C35" s="185"/>
      <c r="U35" s="181"/>
    </row>
    <row r="36" spans="3:21" ht="42.75" customHeight="1" x14ac:dyDescent="0.35">
      <c r="C36" s="185"/>
      <c r="U36" s="181"/>
    </row>
    <row r="37" spans="3:21" ht="42.75" customHeight="1" x14ac:dyDescent="0.35">
      <c r="C37" s="185"/>
      <c r="U37" s="181"/>
    </row>
    <row r="38" spans="3:21" ht="42.75" customHeight="1" x14ac:dyDescent="0.35">
      <c r="C38" s="185"/>
      <c r="U38" s="181"/>
    </row>
    <row r="39" spans="3:21" ht="42.75" customHeight="1" x14ac:dyDescent="0.35">
      <c r="C39" s="185"/>
      <c r="U39" s="181"/>
    </row>
    <row r="40" spans="3:21" ht="42.75" customHeight="1" x14ac:dyDescent="0.35">
      <c r="C40" s="185"/>
      <c r="U40" s="181"/>
    </row>
    <row r="41" spans="3:21" ht="42.75" customHeight="1" x14ac:dyDescent="0.35">
      <c r="C41" s="185"/>
      <c r="U41" s="181"/>
    </row>
    <row r="42" spans="3:21" ht="42.75" customHeight="1" x14ac:dyDescent="0.35">
      <c r="C42" s="185"/>
      <c r="U42" s="181"/>
    </row>
    <row r="43" spans="3:21" ht="42.75" customHeight="1" x14ac:dyDescent="0.35">
      <c r="C43" s="185"/>
      <c r="U43" s="181"/>
    </row>
    <row r="44" spans="3:21" ht="42.75" customHeight="1" x14ac:dyDescent="0.35">
      <c r="C44" s="185"/>
      <c r="U44" s="181"/>
    </row>
    <row r="45" spans="3:21" ht="42.75" customHeight="1" x14ac:dyDescent="0.35">
      <c r="C45" s="185"/>
      <c r="U45" s="181"/>
    </row>
    <row r="46" spans="3:21" ht="42.75" customHeight="1" x14ac:dyDescent="0.35">
      <c r="C46" s="185"/>
      <c r="U46" s="181"/>
    </row>
    <row r="47" spans="3:21" ht="42.75" customHeight="1" x14ac:dyDescent="0.35">
      <c r="C47" s="185"/>
      <c r="U47" s="181"/>
    </row>
    <row r="48" spans="3:21" ht="42.75" customHeight="1" x14ac:dyDescent="0.35">
      <c r="C48" s="185"/>
      <c r="U48" s="181"/>
    </row>
    <row r="49" spans="3:21" ht="42.75" customHeight="1" x14ac:dyDescent="0.35">
      <c r="C49" s="185"/>
      <c r="U49" s="181"/>
    </row>
    <row r="50" spans="3:21" ht="42.75" customHeight="1" x14ac:dyDescent="0.35">
      <c r="C50" s="185"/>
      <c r="U50" s="181"/>
    </row>
    <row r="51" spans="3:21" ht="42.75" customHeight="1" x14ac:dyDescent="0.35">
      <c r="C51" s="185"/>
      <c r="U51" s="181"/>
    </row>
    <row r="52" spans="3:21" ht="42.75" customHeight="1" x14ac:dyDescent="0.35">
      <c r="C52" s="185"/>
      <c r="U52" s="181"/>
    </row>
    <row r="53" spans="3:21" ht="42.75" customHeight="1" x14ac:dyDescent="0.35">
      <c r="C53" s="185"/>
      <c r="U53" s="181"/>
    </row>
    <row r="54" spans="3:21" ht="42.75" customHeight="1" x14ac:dyDescent="0.35">
      <c r="C54" s="185"/>
      <c r="U54" s="181"/>
    </row>
    <row r="55" spans="3:21" ht="42.75" customHeight="1" x14ac:dyDescent="0.35">
      <c r="C55" s="185"/>
      <c r="U55" s="181"/>
    </row>
    <row r="56" spans="3:21" ht="42.75" customHeight="1" x14ac:dyDescent="0.35">
      <c r="C56" s="185"/>
      <c r="U56" s="181"/>
    </row>
    <row r="57" spans="3:21" ht="42.75" customHeight="1" x14ac:dyDescent="0.35">
      <c r="C57" s="185"/>
      <c r="U57" s="181"/>
    </row>
    <row r="58" spans="3:21" ht="42.75" customHeight="1" x14ac:dyDescent="0.35">
      <c r="C58" s="185"/>
      <c r="U58" s="181"/>
    </row>
    <row r="59" spans="3:21" ht="42.75" customHeight="1" x14ac:dyDescent="0.35">
      <c r="C59" s="185"/>
      <c r="U59" s="181"/>
    </row>
    <row r="60" spans="3:21" ht="42.75" customHeight="1" x14ac:dyDescent="0.35">
      <c r="C60" s="185"/>
      <c r="U60" s="181"/>
    </row>
    <row r="61" spans="3:21" ht="42.75" customHeight="1" x14ac:dyDescent="0.35">
      <c r="C61" s="185"/>
      <c r="U61" s="181"/>
    </row>
    <row r="62" spans="3:21" ht="42.75" customHeight="1" x14ac:dyDescent="0.35">
      <c r="C62" s="185"/>
      <c r="U62" s="181"/>
    </row>
    <row r="63" spans="3:21" ht="42.75" customHeight="1" x14ac:dyDescent="0.35">
      <c r="C63" s="185"/>
      <c r="U63" s="181"/>
    </row>
    <row r="64" spans="3:21" ht="42.75" customHeight="1" x14ac:dyDescent="0.35">
      <c r="C64" s="185"/>
      <c r="U64" s="181"/>
    </row>
    <row r="65" spans="3:21" ht="42.75" customHeight="1" x14ac:dyDescent="0.35">
      <c r="C65" s="185"/>
      <c r="U65" s="181"/>
    </row>
    <row r="66" spans="3:21" ht="42.75" customHeight="1" x14ac:dyDescent="0.35">
      <c r="C66" s="185"/>
      <c r="U66" s="181"/>
    </row>
    <row r="67" spans="3:21" ht="42.75" customHeight="1" x14ac:dyDescent="0.35">
      <c r="C67" s="185"/>
      <c r="U67" s="181"/>
    </row>
    <row r="68" spans="3:21" ht="42.75" customHeight="1" x14ac:dyDescent="0.35">
      <c r="C68" s="185"/>
      <c r="U68" s="181"/>
    </row>
    <row r="69" spans="3:21" ht="42.75" customHeight="1" x14ac:dyDescent="0.35">
      <c r="C69" s="185"/>
      <c r="U69" s="181"/>
    </row>
    <row r="70" spans="3:21" ht="42.75" customHeight="1" x14ac:dyDescent="0.35">
      <c r="C70" s="185"/>
      <c r="U70" s="181"/>
    </row>
    <row r="71" spans="3:21" ht="42.75" customHeight="1" x14ac:dyDescent="0.35">
      <c r="C71" s="185"/>
      <c r="U71" s="181"/>
    </row>
    <row r="72" spans="3:21" ht="42.75" customHeight="1" x14ac:dyDescent="0.35">
      <c r="C72" s="185"/>
      <c r="U72" s="181"/>
    </row>
    <row r="73" spans="3:21" ht="42.75" customHeight="1" x14ac:dyDescent="0.35">
      <c r="C73" s="185"/>
      <c r="U73" s="181"/>
    </row>
    <row r="74" spans="3:21" ht="42.75" customHeight="1" x14ac:dyDescent="0.35">
      <c r="C74" s="185"/>
      <c r="U74" s="181"/>
    </row>
    <row r="75" spans="3:21" ht="42.75" customHeight="1" x14ac:dyDescent="0.35">
      <c r="C75" s="185"/>
      <c r="U75" s="181"/>
    </row>
    <row r="76" spans="3:21" ht="42.75" customHeight="1" x14ac:dyDescent="0.35">
      <c r="C76" s="185"/>
      <c r="U76" s="181"/>
    </row>
    <row r="77" spans="3:21" ht="42.75" customHeight="1" x14ac:dyDescent="0.35">
      <c r="C77" s="185"/>
      <c r="U77" s="181"/>
    </row>
    <row r="78" spans="3:21" ht="42.75" customHeight="1" x14ac:dyDescent="0.35">
      <c r="C78" s="185"/>
      <c r="U78" s="181"/>
    </row>
    <row r="79" spans="3:21" ht="42.75" customHeight="1" x14ac:dyDescent="0.35">
      <c r="C79" s="185"/>
      <c r="U79" s="181"/>
    </row>
    <row r="80" spans="3:21" ht="42.75" customHeight="1" x14ac:dyDescent="0.35">
      <c r="C80" s="185"/>
      <c r="U80" s="181"/>
    </row>
    <row r="81" spans="3:21" ht="42.75" customHeight="1" x14ac:dyDescent="0.35">
      <c r="C81" s="185"/>
      <c r="U81" s="181"/>
    </row>
    <row r="82" spans="3:21" ht="42.75" customHeight="1" x14ac:dyDescent="0.35">
      <c r="C82" s="185"/>
      <c r="U82" s="181"/>
    </row>
    <row r="83" spans="3:21" ht="42.75" customHeight="1" x14ac:dyDescent="0.35">
      <c r="C83" s="185"/>
      <c r="U83" s="181"/>
    </row>
    <row r="84" spans="3:21" ht="42.75" customHeight="1" x14ac:dyDescent="0.35">
      <c r="C84" s="185"/>
      <c r="U84" s="181"/>
    </row>
    <row r="85" spans="3:21" ht="42.75" customHeight="1" x14ac:dyDescent="0.35">
      <c r="C85" s="185"/>
      <c r="U85" s="181"/>
    </row>
    <row r="86" spans="3:21" ht="42.75" customHeight="1" x14ac:dyDescent="0.35">
      <c r="C86" s="185"/>
      <c r="U86" s="181"/>
    </row>
    <row r="87" spans="3:21" ht="42.75" customHeight="1" x14ac:dyDescent="0.35">
      <c r="C87" s="185"/>
      <c r="U87" s="181"/>
    </row>
    <row r="88" spans="3:21" ht="42.75" customHeight="1" x14ac:dyDescent="0.35">
      <c r="C88" s="185"/>
      <c r="U88" s="181"/>
    </row>
    <row r="89" spans="3:21" ht="42.75" customHeight="1" x14ac:dyDescent="0.35">
      <c r="C89" s="185"/>
      <c r="U89" s="181"/>
    </row>
    <row r="90" spans="3:21" ht="42.75" customHeight="1" x14ac:dyDescent="0.35">
      <c r="C90" s="185"/>
      <c r="U90" s="181"/>
    </row>
    <row r="91" spans="3:21" ht="42.75" customHeight="1" x14ac:dyDescent="0.35">
      <c r="C91" s="185"/>
      <c r="U91" s="181"/>
    </row>
    <row r="92" spans="3:21" ht="42.75" customHeight="1" x14ac:dyDescent="0.35">
      <c r="C92" s="185"/>
      <c r="U92" s="181"/>
    </row>
    <row r="93" spans="3:21" ht="42.75" customHeight="1" x14ac:dyDescent="0.35">
      <c r="C93" s="185"/>
      <c r="U93" s="181"/>
    </row>
    <row r="94" spans="3:21" ht="42.75" customHeight="1" x14ac:dyDescent="0.35">
      <c r="C94" s="185"/>
      <c r="U94" s="181"/>
    </row>
    <row r="95" spans="3:21" ht="42.75" customHeight="1" x14ac:dyDescent="0.35">
      <c r="C95" s="185"/>
      <c r="U95" s="181"/>
    </row>
    <row r="96" spans="3:21" ht="42.75" customHeight="1" x14ac:dyDescent="0.35">
      <c r="C96" s="185"/>
      <c r="U96" s="181"/>
    </row>
    <row r="97" spans="3:21" ht="42.75" customHeight="1" x14ac:dyDescent="0.35">
      <c r="C97" s="185"/>
      <c r="U97" s="181"/>
    </row>
    <row r="98" spans="3:21" ht="42.75" customHeight="1" x14ac:dyDescent="0.35">
      <c r="C98" s="185"/>
      <c r="U98" s="181"/>
    </row>
    <row r="99" spans="3:21" ht="42.75" customHeight="1" x14ac:dyDescent="0.35">
      <c r="C99" s="185"/>
      <c r="U99" s="181"/>
    </row>
    <row r="100" spans="3:21" ht="42.75" customHeight="1" x14ac:dyDescent="0.35">
      <c r="C100" s="185"/>
      <c r="U100" s="181"/>
    </row>
    <row r="101" spans="3:21" ht="42.75" customHeight="1" x14ac:dyDescent="0.35">
      <c r="C101" s="185"/>
      <c r="U101" s="181"/>
    </row>
    <row r="102" spans="3:21" ht="42.75" customHeight="1" x14ac:dyDescent="0.35">
      <c r="C102" s="185"/>
      <c r="U102" s="181"/>
    </row>
    <row r="103" spans="3:21" ht="42.75" customHeight="1" x14ac:dyDescent="0.35">
      <c r="C103" s="185"/>
      <c r="U103" s="181"/>
    </row>
    <row r="104" spans="3:21" ht="42.75" customHeight="1" x14ac:dyDescent="0.35">
      <c r="C104" s="185"/>
      <c r="U104" s="181"/>
    </row>
    <row r="105" spans="3:21" ht="42.75" customHeight="1" x14ac:dyDescent="0.35">
      <c r="C105" s="185"/>
      <c r="U105" s="181"/>
    </row>
    <row r="106" spans="3:21" ht="42.75" customHeight="1" x14ac:dyDescent="0.35">
      <c r="C106" s="185"/>
      <c r="U106" s="181"/>
    </row>
    <row r="107" spans="3:21" ht="42.75" customHeight="1" x14ac:dyDescent="0.35">
      <c r="C107" s="185"/>
      <c r="U107" s="181"/>
    </row>
    <row r="108" spans="3:21" ht="42.75" customHeight="1" x14ac:dyDescent="0.35">
      <c r="C108" s="185"/>
      <c r="U108" s="181"/>
    </row>
    <row r="109" spans="3:21" ht="42.75" customHeight="1" x14ac:dyDescent="0.35">
      <c r="C109" s="185"/>
      <c r="U109" s="181"/>
    </row>
    <row r="110" spans="3:21" ht="42.75" customHeight="1" x14ac:dyDescent="0.35">
      <c r="C110" s="185"/>
      <c r="U110" s="181"/>
    </row>
    <row r="111" spans="3:21" ht="42.75" customHeight="1" x14ac:dyDescent="0.35">
      <c r="C111" s="185"/>
      <c r="U111" s="181"/>
    </row>
    <row r="112" spans="3:21" ht="42.75" customHeight="1" x14ac:dyDescent="0.35">
      <c r="C112" s="185"/>
      <c r="U112" s="181"/>
    </row>
    <row r="113" spans="3:21" ht="42.75" customHeight="1" x14ac:dyDescent="0.35">
      <c r="C113" s="185"/>
      <c r="U113" s="181"/>
    </row>
    <row r="114" spans="3:21" ht="42.75" customHeight="1" x14ac:dyDescent="0.35">
      <c r="C114" s="185"/>
      <c r="U114" s="181"/>
    </row>
    <row r="115" spans="3:21" ht="42.75" customHeight="1" x14ac:dyDescent="0.35">
      <c r="C115" s="185"/>
      <c r="U115" s="181"/>
    </row>
    <row r="116" spans="3:21" ht="42.75" customHeight="1" x14ac:dyDescent="0.35">
      <c r="C116" s="185"/>
      <c r="U116" s="181"/>
    </row>
    <row r="117" spans="3:21" ht="42.75" customHeight="1" x14ac:dyDescent="0.35">
      <c r="C117" s="185"/>
      <c r="U117" s="181"/>
    </row>
    <row r="118" spans="3:21" ht="42.75" customHeight="1" x14ac:dyDescent="0.35">
      <c r="C118" s="185"/>
      <c r="U118" s="181"/>
    </row>
    <row r="119" spans="3:21" ht="42.75" customHeight="1" x14ac:dyDescent="0.35">
      <c r="C119" s="185"/>
      <c r="U119" s="181"/>
    </row>
    <row r="120" spans="3:21" ht="42.75" customHeight="1" x14ac:dyDescent="0.35">
      <c r="C120" s="185"/>
      <c r="U120" s="181"/>
    </row>
    <row r="121" spans="3:21" ht="42.75" customHeight="1" x14ac:dyDescent="0.35">
      <c r="C121" s="185"/>
      <c r="U121" s="181"/>
    </row>
    <row r="122" spans="3:21" ht="42.75" customHeight="1" x14ac:dyDescent="0.35">
      <c r="C122" s="185"/>
      <c r="U122" s="181"/>
    </row>
    <row r="123" spans="3:21" ht="42.75" customHeight="1" x14ac:dyDescent="0.35">
      <c r="C123" s="185"/>
      <c r="U123" s="181"/>
    </row>
    <row r="124" spans="3:21" ht="42.75" customHeight="1" x14ac:dyDescent="0.35">
      <c r="C124" s="185"/>
      <c r="U124" s="181"/>
    </row>
    <row r="125" spans="3:21" ht="42.75" customHeight="1" x14ac:dyDescent="0.35">
      <c r="C125" s="185"/>
      <c r="U125" s="181"/>
    </row>
    <row r="126" spans="3:21" ht="42.75" customHeight="1" x14ac:dyDescent="0.35">
      <c r="C126" s="185"/>
      <c r="U126" s="181"/>
    </row>
    <row r="127" spans="3:21" ht="42.75" customHeight="1" x14ac:dyDescent="0.35">
      <c r="C127" s="185"/>
      <c r="U127" s="181"/>
    </row>
    <row r="128" spans="3:21" ht="42.75" customHeight="1" x14ac:dyDescent="0.35">
      <c r="C128" s="185"/>
      <c r="U128" s="181"/>
    </row>
    <row r="129" spans="3:21" ht="42.75" customHeight="1" x14ac:dyDescent="0.35">
      <c r="C129" s="185"/>
      <c r="U129" s="181"/>
    </row>
    <row r="130" spans="3:21" ht="42.75" customHeight="1" x14ac:dyDescent="0.35">
      <c r="C130" s="185"/>
      <c r="U130" s="181"/>
    </row>
    <row r="131" spans="3:21" ht="42.75" customHeight="1" x14ac:dyDescent="0.35">
      <c r="C131" s="185"/>
      <c r="U131" s="181"/>
    </row>
    <row r="132" spans="3:21" ht="42.75" customHeight="1" x14ac:dyDescent="0.35">
      <c r="C132" s="185"/>
      <c r="U132" s="181"/>
    </row>
    <row r="133" spans="3:21" ht="42.75" customHeight="1" x14ac:dyDescent="0.35">
      <c r="C133" s="185"/>
      <c r="U133" s="181"/>
    </row>
    <row r="134" spans="3:21" ht="42.75" customHeight="1" x14ac:dyDescent="0.35">
      <c r="C134" s="185"/>
      <c r="U134" s="181"/>
    </row>
    <row r="135" spans="3:21" ht="42.75" customHeight="1" x14ac:dyDescent="0.35">
      <c r="C135" s="185"/>
      <c r="U135" s="181"/>
    </row>
    <row r="136" spans="3:21" ht="42.75" customHeight="1" x14ac:dyDescent="0.35">
      <c r="C136" s="185"/>
      <c r="U136" s="181"/>
    </row>
    <row r="137" spans="3:21" ht="42.75" customHeight="1" x14ac:dyDescent="0.35">
      <c r="C137" s="185"/>
      <c r="U137" s="181"/>
    </row>
    <row r="138" spans="3:21" ht="42.75" customHeight="1" x14ac:dyDescent="0.35">
      <c r="C138" s="185"/>
      <c r="U138" s="181"/>
    </row>
    <row r="139" spans="3:21" ht="42.75" customHeight="1" x14ac:dyDescent="0.35">
      <c r="C139" s="185"/>
      <c r="U139" s="181"/>
    </row>
    <row r="140" spans="3:21" ht="42.75" customHeight="1" x14ac:dyDescent="0.35">
      <c r="C140" s="185"/>
      <c r="U140" s="181"/>
    </row>
    <row r="141" spans="3:21" ht="42.75" customHeight="1" x14ac:dyDescent="0.35">
      <c r="C141" s="185"/>
      <c r="U141" s="181"/>
    </row>
    <row r="142" spans="3:21" ht="42.75" customHeight="1" x14ac:dyDescent="0.35">
      <c r="C142" s="185"/>
      <c r="U142" s="181"/>
    </row>
    <row r="143" spans="3:21" ht="42.75" customHeight="1" x14ac:dyDescent="0.35">
      <c r="C143" s="185"/>
      <c r="U143" s="181"/>
    </row>
    <row r="144" spans="3:21" ht="42.75" customHeight="1" x14ac:dyDescent="0.35">
      <c r="C144" s="185"/>
      <c r="U144" s="181"/>
    </row>
    <row r="145" spans="3:21" ht="42.75" customHeight="1" x14ac:dyDescent="0.35">
      <c r="C145" s="185"/>
      <c r="U145" s="181"/>
    </row>
    <row r="146" spans="3:21" ht="42.75" customHeight="1" x14ac:dyDescent="0.35">
      <c r="C146" s="185"/>
      <c r="U146" s="181"/>
    </row>
    <row r="147" spans="3:21" ht="42.75" customHeight="1" x14ac:dyDescent="0.35">
      <c r="C147" s="185"/>
      <c r="U147" s="181"/>
    </row>
    <row r="148" spans="3:21" ht="42.75" customHeight="1" x14ac:dyDescent="0.35">
      <c r="C148" s="185"/>
      <c r="U148" s="181"/>
    </row>
    <row r="149" spans="3:21" ht="42.75" customHeight="1" x14ac:dyDescent="0.35">
      <c r="C149" s="185"/>
      <c r="U149" s="181"/>
    </row>
    <row r="150" spans="3:21" ht="42.75" customHeight="1" x14ac:dyDescent="0.35">
      <c r="C150" s="185"/>
      <c r="U150" s="181"/>
    </row>
    <row r="151" spans="3:21" ht="42.75" customHeight="1" x14ac:dyDescent="0.35">
      <c r="C151" s="185"/>
      <c r="U151" s="181"/>
    </row>
    <row r="152" spans="3:21" ht="42.75" customHeight="1" x14ac:dyDescent="0.35">
      <c r="C152" s="185"/>
      <c r="U152" s="181"/>
    </row>
    <row r="153" spans="3:21" ht="42.75" customHeight="1" x14ac:dyDescent="0.35">
      <c r="C153" s="185"/>
      <c r="U153" s="181"/>
    </row>
    <row r="154" spans="3:21" ht="42.75" customHeight="1" x14ac:dyDescent="0.35">
      <c r="C154" s="185"/>
      <c r="U154" s="181"/>
    </row>
    <row r="155" spans="3:21" ht="42.75" customHeight="1" x14ac:dyDescent="0.35">
      <c r="C155" s="185"/>
      <c r="U155" s="181"/>
    </row>
    <row r="156" spans="3:21" ht="42.75" customHeight="1" x14ac:dyDescent="0.35">
      <c r="C156" s="185"/>
      <c r="U156" s="181"/>
    </row>
    <row r="157" spans="3:21" ht="42.75" customHeight="1" x14ac:dyDescent="0.35">
      <c r="C157" s="185"/>
      <c r="U157" s="181"/>
    </row>
    <row r="158" spans="3:21" ht="42.75" customHeight="1" x14ac:dyDescent="0.35">
      <c r="C158" s="185"/>
      <c r="U158" s="181"/>
    </row>
    <row r="159" spans="3:21" ht="42.75" customHeight="1" x14ac:dyDescent="0.35">
      <c r="C159" s="185"/>
      <c r="U159" s="181"/>
    </row>
    <row r="160" spans="3:21" ht="42.75" customHeight="1" x14ac:dyDescent="0.35">
      <c r="C160" s="185"/>
      <c r="U160" s="181"/>
    </row>
    <row r="161" spans="3:21" ht="42.75" customHeight="1" x14ac:dyDescent="0.35">
      <c r="C161" s="185"/>
      <c r="U161" s="181"/>
    </row>
    <row r="162" spans="3:21" ht="42.75" customHeight="1" x14ac:dyDescent="0.35">
      <c r="C162" s="185"/>
      <c r="U162" s="181"/>
    </row>
    <row r="163" spans="3:21" ht="42.75" customHeight="1" x14ac:dyDescent="0.35">
      <c r="C163" s="185"/>
      <c r="U163" s="181"/>
    </row>
    <row r="164" spans="3:21" ht="42.75" customHeight="1" x14ac:dyDescent="0.35">
      <c r="C164" s="185"/>
      <c r="U164" s="181"/>
    </row>
    <row r="165" spans="3:21" ht="42.75" customHeight="1" x14ac:dyDescent="0.35">
      <c r="C165" s="185"/>
      <c r="U165" s="181"/>
    </row>
    <row r="166" spans="3:21" ht="42.75" customHeight="1" x14ac:dyDescent="0.35">
      <c r="C166" s="185"/>
      <c r="U166" s="181"/>
    </row>
    <row r="167" spans="3:21" ht="42.75" customHeight="1" x14ac:dyDescent="0.35">
      <c r="C167" s="185"/>
      <c r="U167" s="181"/>
    </row>
    <row r="168" spans="3:21" ht="42.75" customHeight="1" x14ac:dyDescent="0.35">
      <c r="C168" s="185"/>
      <c r="U168" s="181"/>
    </row>
    <row r="169" spans="3:21" ht="42.75" customHeight="1" x14ac:dyDescent="0.35">
      <c r="C169" s="185"/>
      <c r="U169" s="181"/>
    </row>
    <row r="170" spans="3:21" ht="42.75" customHeight="1" x14ac:dyDescent="0.35">
      <c r="C170" s="185"/>
      <c r="U170" s="181"/>
    </row>
    <row r="171" spans="3:21" ht="42.75" customHeight="1" x14ac:dyDescent="0.35">
      <c r="C171" s="185"/>
      <c r="U171" s="181"/>
    </row>
    <row r="172" spans="3:21" ht="42.75" customHeight="1" x14ac:dyDescent="0.35">
      <c r="C172" s="185"/>
      <c r="U172" s="181"/>
    </row>
    <row r="173" spans="3:21" ht="42.75" customHeight="1" x14ac:dyDescent="0.35">
      <c r="C173" s="185"/>
      <c r="U173" s="181"/>
    </row>
    <row r="174" spans="3:21" ht="42.75" customHeight="1" x14ac:dyDescent="0.35">
      <c r="C174" s="185"/>
      <c r="U174" s="181"/>
    </row>
    <row r="175" spans="3:21" ht="42.75" customHeight="1" x14ac:dyDescent="0.35">
      <c r="C175" s="185"/>
      <c r="U175" s="181"/>
    </row>
    <row r="176" spans="3:21" ht="42.75" customHeight="1" x14ac:dyDescent="0.35">
      <c r="C176" s="185"/>
      <c r="U176" s="181"/>
    </row>
    <row r="177" spans="3:21" ht="42.75" customHeight="1" x14ac:dyDescent="0.35">
      <c r="C177" s="185"/>
      <c r="U177" s="181"/>
    </row>
    <row r="178" spans="3:21" ht="42.75" customHeight="1" x14ac:dyDescent="0.35">
      <c r="C178" s="185"/>
      <c r="U178" s="181"/>
    </row>
    <row r="179" spans="3:21" ht="42.75" customHeight="1" x14ac:dyDescent="0.35">
      <c r="C179" s="185"/>
      <c r="U179" s="181"/>
    </row>
    <row r="180" spans="3:21" ht="42.75" customHeight="1" x14ac:dyDescent="0.35">
      <c r="C180" s="185"/>
      <c r="U180" s="181"/>
    </row>
    <row r="181" spans="3:21" ht="42.75" customHeight="1" x14ac:dyDescent="0.35">
      <c r="C181" s="185"/>
      <c r="U181" s="181"/>
    </row>
    <row r="182" spans="3:21" ht="42.75" customHeight="1" x14ac:dyDescent="0.35">
      <c r="C182" s="185"/>
      <c r="U182" s="181"/>
    </row>
    <row r="183" spans="3:21" ht="42.75" customHeight="1" x14ac:dyDescent="0.35">
      <c r="C183" s="185"/>
      <c r="U183" s="181"/>
    </row>
    <row r="184" spans="3:21" ht="42.75" customHeight="1" x14ac:dyDescent="0.35">
      <c r="C184" s="185"/>
      <c r="U184" s="181"/>
    </row>
    <row r="185" spans="3:21" ht="42.75" customHeight="1" x14ac:dyDescent="0.35">
      <c r="C185" s="185"/>
      <c r="U185" s="181"/>
    </row>
    <row r="186" spans="3:21" ht="42.75" customHeight="1" x14ac:dyDescent="0.35">
      <c r="C186" s="185"/>
      <c r="U186" s="181"/>
    </row>
    <row r="187" spans="3:21" ht="42.75" customHeight="1" x14ac:dyDescent="0.35">
      <c r="C187" s="185"/>
      <c r="U187" s="181"/>
    </row>
    <row r="188" spans="3:21" ht="42.75" customHeight="1" x14ac:dyDescent="0.35">
      <c r="C188" s="185"/>
      <c r="U188" s="181"/>
    </row>
    <row r="189" spans="3:21" ht="42.75" customHeight="1" x14ac:dyDescent="0.35">
      <c r="C189" s="185"/>
      <c r="U189" s="181"/>
    </row>
    <row r="190" spans="3:21" ht="42.75" customHeight="1" x14ac:dyDescent="0.35">
      <c r="C190" s="185"/>
      <c r="U190" s="181"/>
    </row>
    <row r="191" spans="3:21" ht="42.75" customHeight="1" x14ac:dyDescent="0.35">
      <c r="C191" s="185"/>
      <c r="U191" s="181"/>
    </row>
    <row r="192" spans="3:21" ht="42.75" customHeight="1" x14ac:dyDescent="0.35">
      <c r="C192" s="185"/>
      <c r="U192" s="181"/>
    </row>
    <row r="193" spans="3:21" ht="42.75" customHeight="1" x14ac:dyDescent="0.35">
      <c r="C193" s="185"/>
      <c r="U193" s="181"/>
    </row>
    <row r="194" spans="3:21" ht="42.75" customHeight="1" x14ac:dyDescent="0.35">
      <c r="C194" s="185"/>
      <c r="U194" s="181"/>
    </row>
    <row r="195" spans="3:21" ht="42.75" customHeight="1" x14ac:dyDescent="0.35">
      <c r="C195" s="185"/>
      <c r="U195" s="181"/>
    </row>
    <row r="196" spans="3:21" ht="42.75" customHeight="1" x14ac:dyDescent="0.35">
      <c r="C196" s="185"/>
      <c r="U196" s="181"/>
    </row>
    <row r="197" spans="3:21" ht="42.75" customHeight="1" x14ac:dyDescent="0.35">
      <c r="C197" s="185"/>
      <c r="U197" s="181"/>
    </row>
    <row r="198" spans="3:21" ht="42.75" customHeight="1" x14ac:dyDescent="0.35">
      <c r="C198" s="185"/>
      <c r="U198" s="181"/>
    </row>
    <row r="199" spans="3:21" ht="42.75" customHeight="1" x14ac:dyDescent="0.35">
      <c r="C199" s="185"/>
      <c r="U199" s="181"/>
    </row>
    <row r="200" spans="3:21" ht="42.75" customHeight="1" x14ac:dyDescent="0.35">
      <c r="C200" s="185"/>
    </row>
    <row r="201" spans="3:21" ht="42.75" customHeight="1" x14ac:dyDescent="0.35">
      <c r="C201" s="185"/>
    </row>
    <row r="202" spans="3:21" ht="42.75" customHeight="1" x14ac:dyDescent="0.35">
      <c r="C202" s="185"/>
    </row>
    <row r="203" spans="3:21" ht="42.75" customHeight="1" x14ac:dyDescent="0.35">
      <c r="C203" s="185"/>
    </row>
    <row r="204" spans="3:21" ht="42.75" customHeight="1" x14ac:dyDescent="0.35">
      <c r="C204" s="185"/>
    </row>
    <row r="205" spans="3:21" ht="42.75" customHeight="1" x14ac:dyDescent="0.35">
      <c r="C205" s="185"/>
    </row>
    <row r="206" spans="3:21" ht="42.75" customHeight="1" x14ac:dyDescent="0.35">
      <c r="C206" s="185"/>
    </row>
    <row r="207" spans="3:21" ht="42.75" customHeight="1" x14ac:dyDescent="0.35">
      <c r="C207" s="185"/>
    </row>
    <row r="208" spans="3:21" ht="42.75" customHeight="1" x14ac:dyDescent="0.35">
      <c r="C208" s="185"/>
    </row>
    <row r="209" spans="3:3" ht="42.75" customHeight="1" x14ac:dyDescent="0.35">
      <c r="C209" s="185"/>
    </row>
    <row r="210" spans="3:3" ht="42.75" customHeight="1" x14ac:dyDescent="0.35">
      <c r="C210" s="185"/>
    </row>
    <row r="211" spans="3:3" ht="42.75" customHeight="1" x14ac:dyDescent="0.35">
      <c r="C211" s="185"/>
    </row>
    <row r="212" spans="3:3" ht="42.75" customHeight="1" x14ac:dyDescent="0.35">
      <c r="C212" s="185"/>
    </row>
    <row r="213" spans="3:3" ht="42.75" customHeight="1" x14ac:dyDescent="0.35">
      <c r="C213" s="185"/>
    </row>
    <row r="214" spans="3:3" ht="42.75" customHeight="1" x14ac:dyDescent="0.35">
      <c r="C214" s="185"/>
    </row>
    <row r="215" spans="3:3" ht="42.75" customHeight="1" x14ac:dyDescent="0.35">
      <c r="C215" s="185"/>
    </row>
    <row r="216" spans="3:3" ht="42.75" customHeight="1" x14ac:dyDescent="0.35">
      <c r="C216" s="185"/>
    </row>
    <row r="217" spans="3:3" ht="42.75" customHeight="1" x14ac:dyDescent="0.35">
      <c r="C217" s="185"/>
    </row>
    <row r="218" spans="3:3" ht="42.75" customHeight="1" x14ac:dyDescent="0.35">
      <c r="C218" s="185"/>
    </row>
    <row r="219" spans="3:3" ht="42.75" customHeight="1" x14ac:dyDescent="0.35">
      <c r="C219" s="185"/>
    </row>
    <row r="220" spans="3:3" ht="42.75" customHeight="1" x14ac:dyDescent="0.35">
      <c r="C220" s="185"/>
    </row>
    <row r="221" spans="3:3" ht="42.75" customHeight="1" x14ac:dyDescent="0.35">
      <c r="C221" s="185"/>
    </row>
    <row r="222" spans="3:3" ht="42.75" customHeight="1" x14ac:dyDescent="0.35">
      <c r="C222" s="185"/>
    </row>
    <row r="223" spans="3:3" ht="42.75" customHeight="1" x14ac:dyDescent="0.35">
      <c r="C223" s="185"/>
    </row>
    <row r="224" spans="3:3" ht="42.75" customHeight="1" x14ac:dyDescent="0.35">
      <c r="C224" s="185"/>
    </row>
    <row r="225" spans="3:3" ht="42.75" customHeight="1" x14ac:dyDescent="0.35">
      <c r="C225" s="185"/>
    </row>
    <row r="226" spans="3:3" ht="42.75" customHeight="1" x14ac:dyDescent="0.35">
      <c r="C226" s="185"/>
    </row>
    <row r="227" spans="3:3" ht="42.75" customHeight="1" x14ac:dyDescent="0.35">
      <c r="C227" s="185"/>
    </row>
    <row r="228" spans="3:3" ht="42.75" customHeight="1" x14ac:dyDescent="0.35">
      <c r="C228" s="185"/>
    </row>
    <row r="229" spans="3:3" ht="42.75" customHeight="1" x14ac:dyDescent="0.35">
      <c r="C229" s="185"/>
    </row>
    <row r="230" spans="3:3" ht="42.75" customHeight="1" x14ac:dyDescent="0.35">
      <c r="C230" s="185"/>
    </row>
    <row r="231" spans="3:3" ht="42.75" customHeight="1" x14ac:dyDescent="0.35">
      <c r="C231" s="185"/>
    </row>
    <row r="232" spans="3:3" ht="42.75" customHeight="1" x14ac:dyDescent="0.35">
      <c r="C232" s="185"/>
    </row>
    <row r="233" spans="3:3" ht="42.75" customHeight="1" x14ac:dyDescent="0.35">
      <c r="C233" s="185"/>
    </row>
    <row r="234" spans="3:3" ht="42.75" customHeight="1" x14ac:dyDescent="0.35">
      <c r="C234" s="185"/>
    </row>
    <row r="235" spans="3:3" ht="42.75" customHeight="1" x14ac:dyDescent="0.35">
      <c r="C235" s="185"/>
    </row>
    <row r="236" spans="3:3" ht="42.75" customHeight="1" x14ac:dyDescent="0.35">
      <c r="C236" s="185"/>
    </row>
    <row r="237" spans="3:3" ht="42.75" customHeight="1" x14ac:dyDescent="0.35">
      <c r="C237" s="185"/>
    </row>
    <row r="238" spans="3:3" ht="42.75" customHeight="1" x14ac:dyDescent="0.35">
      <c r="C238" s="185"/>
    </row>
    <row r="239" spans="3:3" ht="42.75" customHeight="1" x14ac:dyDescent="0.35">
      <c r="C239" s="185"/>
    </row>
    <row r="240" spans="3:3" ht="42.75" customHeight="1" x14ac:dyDescent="0.35">
      <c r="C240" s="185"/>
    </row>
    <row r="241" spans="3:3" ht="42.75" customHeight="1" x14ac:dyDescent="0.35">
      <c r="C241" s="185"/>
    </row>
    <row r="242" spans="3:3" ht="42.75" customHeight="1" x14ac:dyDescent="0.35">
      <c r="C242" s="185"/>
    </row>
    <row r="243" spans="3:3" ht="42.75" customHeight="1" x14ac:dyDescent="0.35">
      <c r="C243" s="185"/>
    </row>
    <row r="244" spans="3:3" ht="42.75" customHeight="1" x14ac:dyDescent="0.35">
      <c r="C244" s="185"/>
    </row>
    <row r="245" spans="3:3" ht="42.75" customHeight="1" x14ac:dyDescent="0.35">
      <c r="C245" s="185"/>
    </row>
    <row r="246" spans="3:3" ht="42.75" customHeight="1" x14ac:dyDescent="0.35">
      <c r="C246" s="185"/>
    </row>
    <row r="247" spans="3:3" ht="42.75" customHeight="1" x14ac:dyDescent="0.35">
      <c r="C247" s="185"/>
    </row>
    <row r="248" spans="3:3" ht="42.75" customHeight="1" x14ac:dyDescent="0.35">
      <c r="C248" s="185"/>
    </row>
    <row r="249" spans="3:3" ht="42.75" customHeight="1" x14ac:dyDescent="0.35">
      <c r="C249" s="185"/>
    </row>
    <row r="250" spans="3:3" ht="42.75" customHeight="1" x14ac:dyDescent="0.35">
      <c r="C250" s="185"/>
    </row>
    <row r="251" spans="3:3" ht="42.75" customHeight="1" x14ac:dyDescent="0.35">
      <c r="C251" s="185"/>
    </row>
    <row r="252" spans="3:3" ht="42.75" customHeight="1" x14ac:dyDescent="0.35">
      <c r="C252" s="185"/>
    </row>
    <row r="253" spans="3:3" ht="42.75" customHeight="1" x14ac:dyDescent="0.35">
      <c r="C253" s="185"/>
    </row>
    <row r="254" spans="3:3" ht="42.75" customHeight="1" x14ac:dyDescent="0.35">
      <c r="C254" s="185"/>
    </row>
    <row r="255" spans="3:3" ht="42.75" customHeight="1" x14ac:dyDescent="0.35">
      <c r="C255" s="185"/>
    </row>
    <row r="256" spans="3:3" ht="42.75" customHeight="1" x14ac:dyDescent="0.35">
      <c r="C256" s="185"/>
    </row>
    <row r="257" spans="3:3" ht="42.75" customHeight="1" x14ac:dyDescent="0.35">
      <c r="C257" s="185"/>
    </row>
    <row r="258" spans="3:3" ht="42.75" customHeight="1" x14ac:dyDescent="0.35">
      <c r="C258" s="185"/>
    </row>
    <row r="259" spans="3:3" ht="42.75" customHeight="1" x14ac:dyDescent="0.35">
      <c r="C259" s="185"/>
    </row>
    <row r="260" spans="3:3" ht="42.75" customHeight="1" x14ac:dyDescent="0.35">
      <c r="C260" s="185"/>
    </row>
    <row r="261" spans="3:3" ht="42.75" customHeight="1" x14ac:dyDescent="0.35">
      <c r="C261" s="185"/>
    </row>
    <row r="262" spans="3:3" ht="42.75" customHeight="1" x14ac:dyDescent="0.35">
      <c r="C262" s="185"/>
    </row>
    <row r="263" spans="3:3" ht="42.75" customHeight="1" x14ac:dyDescent="0.35">
      <c r="C263" s="185"/>
    </row>
    <row r="264" spans="3:3" ht="42.75" customHeight="1" x14ac:dyDescent="0.35">
      <c r="C264" s="185"/>
    </row>
    <row r="265" spans="3:3" ht="42.75" customHeight="1" x14ac:dyDescent="0.35">
      <c r="C265" s="185"/>
    </row>
    <row r="266" spans="3:3" ht="42.75" customHeight="1" x14ac:dyDescent="0.35">
      <c r="C266" s="185"/>
    </row>
    <row r="267" spans="3:3" ht="42.75" customHeight="1" x14ac:dyDescent="0.35">
      <c r="C267" s="185"/>
    </row>
    <row r="268" spans="3:3" ht="42.75" customHeight="1" x14ac:dyDescent="0.35">
      <c r="C268" s="185"/>
    </row>
    <row r="269" spans="3:3" ht="42.75" customHeight="1" x14ac:dyDescent="0.35">
      <c r="C269" s="185"/>
    </row>
    <row r="270" spans="3:3" ht="42.75" customHeight="1" x14ac:dyDescent="0.35">
      <c r="C270" s="185"/>
    </row>
    <row r="271" spans="3:3" ht="42.75" customHeight="1" x14ac:dyDescent="0.35">
      <c r="C271" s="185"/>
    </row>
    <row r="272" spans="3:3" ht="42.75" customHeight="1" x14ac:dyDescent="0.35">
      <c r="C272" s="185"/>
    </row>
    <row r="273" spans="3:3" ht="42.75" customHeight="1" x14ac:dyDescent="0.35">
      <c r="C273" s="185"/>
    </row>
    <row r="274" spans="3:3" ht="42.75" customHeight="1" x14ac:dyDescent="0.35">
      <c r="C274" s="185"/>
    </row>
    <row r="275" spans="3:3" ht="42.75" customHeight="1" x14ac:dyDescent="0.35">
      <c r="C275" s="185"/>
    </row>
    <row r="276" spans="3:3" ht="42.75" customHeight="1" x14ac:dyDescent="0.35">
      <c r="C276" s="185"/>
    </row>
    <row r="277" spans="3:3" ht="42.75" customHeight="1" x14ac:dyDescent="0.35">
      <c r="C277" s="185"/>
    </row>
    <row r="278" spans="3:3" ht="42.75" customHeight="1" x14ac:dyDescent="0.35">
      <c r="C278" s="185"/>
    </row>
    <row r="279" spans="3:3" ht="42.75" customHeight="1" x14ac:dyDescent="0.35">
      <c r="C279" s="185"/>
    </row>
    <row r="280" spans="3:3" ht="42.75" customHeight="1" x14ac:dyDescent="0.35">
      <c r="C280" s="185"/>
    </row>
    <row r="281" spans="3:3" ht="42.75" customHeight="1" x14ac:dyDescent="0.35">
      <c r="C281" s="185"/>
    </row>
    <row r="282" spans="3:3" ht="42.75" customHeight="1" x14ac:dyDescent="0.35">
      <c r="C282" s="185"/>
    </row>
    <row r="283" spans="3:3" ht="42.75" customHeight="1" x14ac:dyDescent="0.35">
      <c r="C283" s="185"/>
    </row>
    <row r="284" spans="3:3" ht="42.75" customHeight="1" x14ac:dyDescent="0.35">
      <c r="C284" s="185"/>
    </row>
    <row r="285" spans="3:3" ht="42.75" customHeight="1" x14ac:dyDescent="0.35">
      <c r="C285" s="185"/>
    </row>
    <row r="286" spans="3:3" ht="42.75" customHeight="1" x14ac:dyDescent="0.35">
      <c r="C286" s="185"/>
    </row>
    <row r="287" spans="3:3" ht="42.75" customHeight="1" x14ac:dyDescent="0.35">
      <c r="C287" s="185"/>
    </row>
    <row r="288" spans="3:3" ht="42.75" customHeight="1" x14ac:dyDescent="0.35">
      <c r="C288" s="185"/>
    </row>
    <row r="289" spans="3:3" ht="42.75" customHeight="1" x14ac:dyDescent="0.35">
      <c r="C289" s="185"/>
    </row>
    <row r="290" spans="3:3" ht="42.75" customHeight="1" x14ac:dyDescent="0.35">
      <c r="C290" s="185"/>
    </row>
    <row r="291" spans="3:3" ht="42.75" customHeight="1" x14ac:dyDescent="0.35">
      <c r="C291" s="185"/>
    </row>
    <row r="292" spans="3:3" ht="42.75" customHeight="1" x14ac:dyDescent="0.35">
      <c r="C292" s="185"/>
    </row>
    <row r="293" spans="3:3" ht="42.75" customHeight="1" x14ac:dyDescent="0.35">
      <c r="C293" s="185"/>
    </row>
    <row r="294" spans="3:3" ht="42.75" customHeight="1" x14ac:dyDescent="0.35">
      <c r="C294" s="185"/>
    </row>
    <row r="295" spans="3:3" ht="42.75" customHeight="1" x14ac:dyDescent="0.35">
      <c r="C295" s="185"/>
    </row>
    <row r="296" spans="3:3" ht="42.75" customHeight="1" x14ac:dyDescent="0.35">
      <c r="C296" s="185"/>
    </row>
    <row r="297" spans="3:3" ht="42.75" customHeight="1" x14ac:dyDescent="0.35">
      <c r="C297" s="185"/>
    </row>
    <row r="298" spans="3:3" ht="42.75" customHeight="1" x14ac:dyDescent="0.35">
      <c r="C298" s="185"/>
    </row>
    <row r="299" spans="3:3" ht="42.75" customHeight="1" x14ac:dyDescent="0.35">
      <c r="C299" s="185"/>
    </row>
    <row r="300" spans="3:3" ht="42.75" customHeight="1" x14ac:dyDescent="0.35">
      <c r="C300" s="185"/>
    </row>
    <row r="301" spans="3:3" ht="42.75" customHeight="1" x14ac:dyDescent="0.35">
      <c r="C301" s="185"/>
    </row>
    <row r="302" spans="3:3" ht="42.75" customHeight="1" x14ac:dyDescent="0.35">
      <c r="C302" s="185"/>
    </row>
    <row r="303" spans="3:3" ht="42.75" customHeight="1" x14ac:dyDescent="0.35">
      <c r="C303" s="185"/>
    </row>
    <row r="304" spans="3:3" ht="42.75" customHeight="1" x14ac:dyDescent="0.35">
      <c r="C304" s="185"/>
    </row>
    <row r="305" spans="3:3" ht="42.75" customHeight="1" x14ac:dyDescent="0.35">
      <c r="C305" s="185"/>
    </row>
    <row r="306" spans="3:3" ht="42.75" customHeight="1" x14ac:dyDescent="0.35">
      <c r="C306" s="185"/>
    </row>
    <row r="307" spans="3:3" ht="42.75" customHeight="1" x14ac:dyDescent="0.35">
      <c r="C307" s="185"/>
    </row>
    <row r="308" spans="3:3" ht="42.75" customHeight="1" x14ac:dyDescent="0.35">
      <c r="C308" s="185"/>
    </row>
    <row r="309" spans="3:3" ht="42.75" customHeight="1" x14ac:dyDescent="0.35">
      <c r="C309" s="185"/>
    </row>
    <row r="310" spans="3:3" ht="42.75" customHeight="1" x14ac:dyDescent="0.35">
      <c r="C310" s="185"/>
    </row>
    <row r="311" spans="3:3" ht="42.75" customHeight="1" x14ac:dyDescent="0.35">
      <c r="C311" s="185"/>
    </row>
    <row r="312" spans="3:3" ht="42.75" customHeight="1" x14ac:dyDescent="0.35">
      <c r="C312" s="185"/>
    </row>
    <row r="313" spans="3:3" ht="42.75" customHeight="1" x14ac:dyDescent="0.35">
      <c r="C313" s="185"/>
    </row>
    <row r="314" spans="3:3" ht="42.75" customHeight="1" x14ac:dyDescent="0.35">
      <c r="C314" s="185"/>
    </row>
    <row r="315" spans="3:3" ht="42.75" customHeight="1" x14ac:dyDescent="0.35">
      <c r="C315" s="185"/>
    </row>
    <row r="316" spans="3:3" ht="42.75" customHeight="1" x14ac:dyDescent="0.35">
      <c r="C316" s="185"/>
    </row>
    <row r="317" spans="3:3" ht="42.75" customHeight="1" x14ac:dyDescent="0.35">
      <c r="C317" s="185"/>
    </row>
    <row r="318" spans="3:3" ht="42.75" customHeight="1" x14ac:dyDescent="0.35">
      <c r="C318" s="185"/>
    </row>
    <row r="319" spans="3:3" ht="42.75" customHeight="1" x14ac:dyDescent="0.35">
      <c r="C319" s="185"/>
    </row>
    <row r="320" spans="3:3" ht="42.75" customHeight="1" x14ac:dyDescent="0.35">
      <c r="C320" s="185"/>
    </row>
    <row r="321" spans="3:3" ht="42.75" customHeight="1" x14ac:dyDescent="0.35">
      <c r="C321" s="185"/>
    </row>
    <row r="322" spans="3:3" ht="42.75" customHeight="1" x14ac:dyDescent="0.35">
      <c r="C322" s="185"/>
    </row>
    <row r="323" spans="3:3" ht="42.75" customHeight="1" x14ac:dyDescent="0.35">
      <c r="C323" s="185"/>
    </row>
    <row r="324" spans="3:3" ht="42.75" customHeight="1" x14ac:dyDescent="0.35">
      <c r="C324" s="185"/>
    </row>
    <row r="325" spans="3:3" ht="42.75" customHeight="1" x14ac:dyDescent="0.35">
      <c r="C325" s="185"/>
    </row>
    <row r="326" spans="3:3" ht="42.75" customHeight="1" x14ac:dyDescent="0.35">
      <c r="C326" s="185"/>
    </row>
    <row r="327" spans="3:3" ht="42.75" customHeight="1" x14ac:dyDescent="0.35">
      <c r="C327" s="185"/>
    </row>
    <row r="328" spans="3:3" ht="42.75" customHeight="1" x14ac:dyDescent="0.35">
      <c r="C328" s="185"/>
    </row>
    <row r="329" spans="3:3" ht="42.75" customHeight="1" x14ac:dyDescent="0.35">
      <c r="C329" s="185"/>
    </row>
    <row r="330" spans="3:3" ht="42.75" customHeight="1" x14ac:dyDescent="0.35">
      <c r="C330" s="185"/>
    </row>
    <row r="331" spans="3:3" ht="42.75" customHeight="1" x14ac:dyDescent="0.35">
      <c r="C331" s="185"/>
    </row>
    <row r="332" spans="3:3" ht="42.75" customHeight="1" x14ac:dyDescent="0.35">
      <c r="C332" s="185"/>
    </row>
    <row r="333" spans="3:3" ht="42.75" customHeight="1" x14ac:dyDescent="0.35">
      <c r="C333" s="185"/>
    </row>
    <row r="334" spans="3:3" ht="42.75" customHeight="1" x14ac:dyDescent="0.35">
      <c r="C334" s="185"/>
    </row>
    <row r="335" spans="3:3" ht="42.75" customHeight="1" x14ac:dyDescent="0.35">
      <c r="C335" s="185"/>
    </row>
    <row r="336" spans="3:3" ht="42.75" customHeight="1" x14ac:dyDescent="0.35">
      <c r="C336" s="185"/>
    </row>
    <row r="337" spans="3:3" ht="42.75" customHeight="1" x14ac:dyDescent="0.35">
      <c r="C337" s="185"/>
    </row>
    <row r="338" spans="3:3" ht="42.75" customHeight="1" x14ac:dyDescent="0.35">
      <c r="C338" s="185"/>
    </row>
    <row r="339" spans="3:3" ht="42.75" customHeight="1" x14ac:dyDescent="0.35">
      <c r="C339" s="185"/>
    </row>
    <row r="340" spans="3:3" ht="42.75" customHeight="1" x14ac:dyDescent="0.35">
      <c r="C340" s="185"/>
    </row>
    <row r="341" spans="3:3" ht="42.75" customHeight="1" x14ac:dyDescent="0.35">
      <c r="C341" s="185"/>
    </row>
    <row r="342" spans="3:3" ht="42.75" customHeight="1" x14ac:dyDescent="0.35">
      <c r="C342" s="185"/>
    </row>
    <row r="343" spans="3:3" ht="42.75" customHeight="1" x14ac:dyDescent="0.35">
      <c r="C343" s="185"/>
    </row>
    <row r="344" spans="3:3" ht="42.75" customHeight="1" x14ac:dyDescent="0.35">
      <c r="C344" s="185"/>
    </row>
    <row r="345" spans="3:3" ht="42.75" customHeight="1" x14ac:dyDescent="0.35">
      <c r="C345" s="185"/>
    </row>
    <row r="346" spans="3:3" ht="42.75" customHeight="1" x14ac:dyDescent="0.35">
      <c r="C346" s="185"/>
    </row>
    <row r="347" spans="3:3" ht="42.75" customHeight="1" x14ac:dyDescent="0.35">
      <c r="C347" s="185"/>
    </row>
    <row r="348" spans="3:3" ht="42.75" customHeight="1" x14ac:dyDescent="0.35">
      <c r="C348" s="185"/>
    </row>
    <row r="349" spans="3:3" ht="42.75" customHeight="1" x14ac:dyDescent="0.35">
      <c r="C349" s="185"/>
    </row>
    <row r="350" spans="3:3" ht="42.75" customHeight="1" x14ac:dyDescent="0.35">
      <c r="C350" s="185"/>
    </row>
    <row r="351" spans="3:3" ht="42.75" customHeight="1" x14ac:dyDescent="0.35">
      <c r="C351" s="185"/>
    </row>
    <row r="352" spans="3:3" ht="42.75" customHeight="1" x14ac:dyDescent="0.35">
      <c r="C352" s="185"/>
    </row>
    <row r="353" spans="3:3" ht="42.75" customHeight="1" x14ac:dyDescent="0.35">
      <c r="C353" s="185"/>
    </row>
    <row r="354" spans="3:3" ht="42.75" customHeight="1" x14ac:dyDescent="0.35">
      <c r="C354" s="185"/>
    </row>
    <row r="355" spans="3:3" ht="42.75" customHeight="1" x14ac:dyDescent="0.35">
      <c r="C355" s="185"/>
    </row>
    <row r="356" spans="3:3" ht="42.75" customHeight="1" x14ac:dyDescent="0.35">
      <c r="C356" s="185"/>
    </row>
    <row r="357" spans="3:3" ht="42.75" customHeight="1" x14ac:dyDescent="0.35">
      <c r="C357" s="185"/>
    </row>
    <row r="358" spans="3:3" ht="42.75" customHeight="1" x14ac:dyDescent="0.35">
      <c r="C358" s="185"/>
    </row>
    <row r="359" spans="3:3" ht="42.75" customHeight="1" x14ac:dyDescent="0.35">
      <c r="C359" s="185"/>
    </row>
    <row r="360" spans="3:3" ht="42.75" customHeight="1" x14ac:dyDescent="0.35">
      <c r="C360" s="185"/>
    </row>
    <row r="361" spans="3:3" ht="42.75" customHeight="1" x14ac:dyDescent="0.35">
      <c r="C361" s="185"/>
    </row>
    <row r="362" spans="3:3" ht="42.75" customHeight="1" x14ac:dyDescent="0.35">
      <c r="C362" s="185"/>
    </row>
    <row r="363" spans="3:3" ht="42.75" customHeight="1" x14ac:dyDescent="0.35">
      <c r="C363" s="185"/>
    </row>
    <row r="364" spans="3:3" ht="42.75" customHeight="1" x14ac:dyDescent="0.35">
      <c r="C364" s="185"/>
    </row>
    <row r="365" spans="3:3" ht="42.75" customHeight="1" x14ac:dyDescent="0.35">
      <c r="C365" s="185"/>
    </row>
    <row r="366" spans="3:3" ht="42.75" customHeight="1" x14ac:dyDescent="0.35">
      <c r="C366" s="185"/>
    </row>
    <row r="367" spans="3:3" ht="42.75" customHeight="1" x14ac:dyDescent="0.35">
      <c r="C367" s="185"/>
    </row>
    <row r="368" spans="3:3" ht="42.75" customHeight="1" x14ac:dyDescent="0.35">
      <c r="C368" s="185"/>
    </row>
    <row r="369" spans="3:3" ht="42.75" customHeight="1" x14ac:dyDescent="0.35">
      <c r="C369" s="185"/>
    </row>
    <row r="370" spans="3:3" ht="42.75" customHeight="1" x14ac:dyDescent="0.35">
      <c r="C370" s="185"/>
    </row>
    <row r="371" spans="3:3" ht="42.75" customHeight="1" x14ac:dyDescent="0.35">
      <c r="C371" s="185"/>
    </row>
    <row r="372" spans="3:3" ht="42.75" customHeight="1" x14ac:dyDescent="0.35">
      <c r="C372" s="185"/>
    </row>
    <row r="373" spans="3:3" ht="42.75" customHeight="1" x14ac:dyDescent="0.35">
      <c r="C373" s="185"/>
    </row>
    <row r="374" spans="3:3" ht="42.75" customHeight="1" x14ac:dyDescent="0.35">
      <c r="C374" s="185"/>
    </row>
    <row r="375" spans="3:3" ht="42.75" customHeight="1" x14ac:dyDescent="0.35">
      <c r="C375" s="185"/>
    </row>
    <row r="376" spans="3:3" ht="42.75" customHeight="1" x14ac:dyDescent="0.35">
      <c r="C376" s="185"/>
    </row>
    <row r="377" spans="3:3" ht="42.75" customHeight="1" x14ac:dyDescent="0.35">
      <c r="C377" s="185"/>
    </row>
    <row r="378" spans="3:3" ht="42.75" customHeight="1" x14ac:dyDescent="0.35">
      <c r="C378" s="185"/>
    </row>
    <row r="379" spans="3:3" ht="42.75" customHeight="1" x14ac:dyDescent="0.35">
      <c r="C379" s="185"/>
    </row>
    <row r="380" spans="3:3" ht="42.75" customHeight="1" x14ac:dyDescent="0.35">
      <c r="C380" s="185"/>
    </row>
    <row r="381" spans="3:3" ht="42.75" customHeight="1" x14ac:dyDescent="0.35">
      <c r="C381" s="185"/>
    </row>
    <row r="382" spans="3:3" ht="42.75" customHeight="1" x14ac:dyDescent="0.35">
      <c r="C382" s="185"/>
    </row>
    <row r="383" spans="3:3" ht="42.75" customHeight="1" x14ac:dyDescent="0.35">
      <c r="C383" s="185"/>
    </row>
    <row r="384" spans="3:3" ht="42.75" customHeight="1" x14ac:dyDescent="0.35">
      <c r="C384" s="185"/>
    </row>
    <row r="385" spans="3:3" ht="42.75" customHeight="1" x14ac:dyDescent="0.35">
      <c r="C385" s="185"/>
    </row>
    <row r="386" spans="3:3" ht="42.75" customHeight="1" x14ac:dyDescent="0.35">
      <c r="C386" s="185"/>
    </row>
    <row r="387" spans="3:3" ht="42.75" customHeight="1" x14ac:dyDescent="0.35">
      <c r="C387" s="185"/>
    </row>
    <row r="388" spans="3:3" ht="42.75" customHeight="1" x14ac:dyDescent="0.35">
      <c r="C388" s="185"/>
    </row>
    <row r="389" spans="3:3" ht="42.75" customHeight="1" x14ac:dyDescent="0.35">
      <c r="C389" s="185"/>
    </row>
    <row r="390" spans="3:3" ht="42.75" customHeight="1" x14ac:dyDescent="0.35">
      <c r="C390" s="185"/>
    </row>
    <row r="391" spans="3:3" ht="42.75" customHeight="1" x14ac:dyDescent="0.35">
      <c r="C391" s="185"/>
    </row>
    <row r="392" spans="3:3" ht="42.75" customHeight="1" x14ac:dyDescent="0.35">
      <c r="C392" s="185"/>
    </row>
    <row r="393" spans="3:3" ht="42.75" customHeight="1" x14ac:dyDescent="0.35">
      <c r="C393" s="185"/>
    </row>
    <row r="394" spans="3:3" ht="42.75" customHeight="1" x14ac:dyDescent="0.35">
      <c r="C394" s="185"/>
    </row>
    <row r="395" spans="3:3" ht="42.75" customHeight="1" x14ac:dyDescent="0.35">
      <c r="C395" s="185"/>
    </row>
    <row r="396" spans="3:3" ht="42.75" customHeight="1" x14ac:dyDescent="0.35">
      <c r="C396" s="185"/>
    </row>
    <row r="397" spans="3:3" ht="42.75" customHeight="1" x14ac:dyDescent="0.35">
      <c r="C397" s="185"/>
    </row>
    <row r="398" spans="3:3" ht="42.75" customHeight="1" x14ac:dyDescent="0.35">
      <c r="C398" s="185"/>
    </row>
    <row r="399" spans="3:3" ht="42.75" customHeight="1" x14ac:dyDescent="0.35">
      <c r="C399" s="185"/>
    </row>
    <row r="400" spans="3:3" ht="42.75" customHeight="1" x14ac:dyDescent="0.35">
      <c r="C400" s="185"/>
    </row>
    <row r="401" spans="3:3" ht="42.75" customHeight="1" x14ac:dyDescent="0.35">
      <c r="C401" s="185"/>
    </row>
    <row r="402" spans="3:3" ht="42.75" customHeight="1" x14ac:dyDescent="0.35">
      <c r="C402" s="185"/>
    </row>
    <row r="403" spans="3:3" ht="42.75" customHeight="1" x14ac:dyDescent="0.35">
      <c r="C403" s="185"/>
    </row>
    <row r="404" spans="3:3" ht="42.75" customHeight="1" x14ac:dyDescent="0.35">
      <c r="C404" s="185"/>
    </row>
    <row r="405" spans="3:3" ht="42.75" customHeight="1" x14ac:dyDescent="0.35">
      <c r="C405" s="185"/>
    </row>
    <row r="406" spans="3:3" ht="42.75" customHeight="1" x14ac:dyDescent="0.35">
      <c r="C406" s="185"/>
    </row>
    <row r="407" spans="3:3" ht="42.75" customHeight="1" x14ac:dyDescent="0.35">
      <c r="C407" s="185"/>
    </row>
    <row r="408" spans="3:3" ht="42.75" customHeight="1" x14ac:dyDescent="0.35">
      <c r="C408" s="185"/>
    </row>
    <row r="409" spans="3:3" ht="42.75" customHeight="1" x14ac:dyDescent="0.35">
      <c r="C409" s="185"/>
    </row>
    <row r="410" spans="3:3" ht="42.75" customHeight="1" x14ac:dyDescent="0.35">
      <c r="C410" s="185"/>
    </row>
    <row r="411" spans="3:3" ht="42.75" customHeight="1" x14ac:dyDescent="0.35">
      <c r="C411" s="185"/>
    </row>
    <row r="412" spans="3:3" ht="42.75" customHeight="1" x14ac:dyDescent="0.35">
      <c r="C412" s="185"/>
    </row>
    <row r="413" spans="3:3" ht="42.75" customHeight="1" x14ac:dyDescent="0.35">
      <c r="C413" s="185"/>
    </row>
    <row r="414" spans="3:3" ht="42.75" customHeight="1" x14ac:dyDescent="0.35">
      <c r="C414" s="185"/>
    </row>
    <row r="415" spans="3:3" ht="42.75" customHeight="1" x14ac:dyDescent="0.35">
      <c r="C415" s="185"/>
    </row>
    <row r="416" spans="3:3" ht="42.75" customHeight="1" x14ac:dyDescent="0.35">
      <c r="C416" s="185"/>
    </row>
    <row r="417" spans="3:3" ht="42.75" customHeight="1" x14ac:dyDescent="0.35">
      <c r="C417" s="185"/>
    </row>
    <row r="418" spans="3:3" ht="42.75" customHeight="1" x14ac:dyDescent="0.35">
      <c r="C418" s="185"/>
    </row>
    <row r="419" spans="3:3" ht="42.75" customHeight="1" x14ac:dyDescent="0.35">
      <c r="C419" s="185"/>
    </row>
    <row r="420" spans="3:3" ht="42.75" customHeight="1" x14ac:dyDescent="0.35">
      <c r="C420" s="185"/>
    </row>
    <row r="421" spans="3:3" ht="42.75" customHeight="1" x14ac:dyDescent="0.35">
      <c r="C421" s="185"/>
    </row>
    <row r="422" spans="3:3" ht="42.75" customHeight="1" x14ac:dyDescent="0.35">
      <c r="C422" s="185"/>
    </row>
    <row r="423" spans="3:3" ht="42.75" customHeight="1" x14ac:dyDescent="0.35">
      <c r="C423" s="185"/>
    </row>
    <row r="424" spans="3:3" ht="42.75" customHeight="1" x14ac:dyDescent="0.35">
      <c r="C424" s="185"/>
    </row>
    <row r="425" spans="3:3" ht="42.75" customHeight="1" x14ac:dyDescent="0.35">
      <c r="C425" s="185"/>
    </row>
    <row r="426" spans="3:3" ht="42.75" customHeight="1" x14ac:dyDescent="0.35">
      <c r="C426" s="185"/>
    </row>
    <row r="427" spans="3:3" ht="42.75" customHeight="1" x14ac:dyDescent="0.35">
      <c r="C427" s="185"/>
    </row>
    <row r="428" spans="3:3" ht="42.75" customHeight="1" x14ac:dyDescent="0.35">
      <c r="C428" s="185"/>
    </row>
    <row r="429" spans="3:3" ht="42.75" customHeight="1" x14ac:dyDescent="0.35">
      <c r="C429" s="185"/>
    </row>
    <row r="430" spans="3:3" ht="42.75" customHeight="1" x14ac:dyDescent="0.35">
      <c r="C430" s="185"/>
    </row>
    <row r="431" spans="3:3" ht="42.75" customHeight="1" x14ac:dyDescent="0.35">
      <c r="C431" s="185"/>
    </row>
    <row r="432" spans="3:3" ht="42.75" customHeight="1" x14ac:dyDescent="0.35">
      <c r="C432" s="185"/>
    </row>
    <row r="433" spans="3:3" ht="42.75" customHeight="1" x14ac:dyDescent="0.35">
      <c r="C433" s="185"/>
    </row>
    <row r="434" spans="3:3" ht="42.75" customHeight="1" x14ac:dyDescent="0.35">
      <c r="C434" s="185"/>
    </row>
    <row r="435" spans="3:3" ht="42.75" customHeight="1" x14ac:dyDescent="0.35">
      <c r="C435" s="185"/>
    </row>
    <row r="436" spans="3:3" ht="42.75" customHeight="1" x14ac:dyDescent="0.35">
      <c r="C436" s="185"/>
    </row>
    <row r="437" spans="3:3" ht="42.75" customHeight="1" x14ac:dyDescent="0.35">
      <c r="C437" s="185"/>
    </row>
    <row r="438" spans="3:3" ht="42.75" customHeight="1" x14ac:dyDescent="0.35">
      <c r="C438" s="185"/>
    </row>
    <row r="439" spans="3:3" ht="42.75" customHeight="1" x14ac:dyDescent="0.35">
      <c r="C439" s="185"/>
    </row>
    <row r="440" spans="3:3" ht="42.75" customHeight="1" x14ac:dyDescent="0.35">
      <c r="C440" s="185"/>
    </row>
    <row r="441" spans="3:3" ht="42.75" customHeight="1" x14ac:dyDescent="0.35">
      <c r="C441" s="185"/>
    </row>
    <row r="442" spans="3:3" ht="42.75" customHeight="1" x14ac:dyDescent="0.35">
      <c r="C442" s="185"/>
    </row>
    <row r="443" spans="3:3" ht="42.75" customHeight="1" x14ac:dyDescent="0.35">
      <c r="C443" s="185"/>
    </row>
    <row r="444" spans="3:3" ht="42.75" customHeight="1" x14ac:dyDescent="0.35">
      <c r="C444" s="185"/>
    </row>
    <row r="445" spans="3:3" ht="42.75" customHeight="1" x14ac:dyDescent="0.35">
      <c r="C445" s="185"/>
    </row>
    <row r="446" spans="3:3" ht="42.75" customHeight="1" x14ac:dyDescent="0.35">
      <c r="C446" s="185"/>
    </row>
    <row r="447" spans="3:3" ht="42.75" customHeight="1" x14ac:dyDescent="0.35">
      <c r="C447" s="185"/>
    </row>
    <row r="448" spans="3:3" ht="42.75" customHeight="1" x14ac:dyDescent="0.35">
      <c r="C448" s="185"/>
    </row>
    <row r="449" spans="3:3" ht="42.75" customHeight="1" x14ac:dyDescent="0.35">
      <c r="C449" s="185"/>
    </row>
    <row r="450" spans="3:3" ht="42.75" customHeight="1" x14ac:dyDescent="0.35">
      <c r="C450" s="185"/>
    </row>
    <row r="451" spans="3:3" ht="42.75" customHeight="1" x14ac:dyDescent="0.35">
      <c r="C451" s="185"/>
    </row>
    <row r="452" spans="3:3" ht="42.75" customHeight="1" x14ac:dyDescent="0.35">
      <c r="C452" s="185"/>
    </row>
    <row r="453" spans="3:3" ht="42.75" customHeight="1" x14ac:dyDescent="0.35">
      <c r="C453" s="185"/>
    </row>
    <row r="454" spans="3:3" ht="42.75" customHeight="1" x14ac:dyDescent="0.35">
      <c r="C454" s="185"/>
    </row>
    <row r="455" spans="3:3" ht="42.75" customHeight="1" x14ac:dyDescent="0.35">
      <c r="C455" s="185"/>
    </row>
    <row r="456" spans="3:3" ht="42.75" customHeight="1" x14ac:dyDescent="0.35">
      <c r="C456" s="185"/>
    </row>
    <row r="457" spans="3:3" ht="42.75" customHeight="1" x14ac:dyDescent="0.35">
      <c r="C457" s="185"/>
    </row>
    <row r="458" spans="3:3" ht="42.75" customHeight="1" x14ac:dyDescent="0.35">
      <c r="C458" s="185"/>
    </row>
    <row r="459" spans="3:3" ht="42.75" customHeight="1" x14ac:dyDescent="0.35">
      <c r="C459" s="185"/>
    </row>
    <row r="460" spans="3:3" ht="42.75" customHeight="1" x14ac:dyDescent="0.35">
      <c r="C460" s="185"/>
    </row>
    <row r="461" spans="3:3" ht="42.75" customHeight="1" x14ac:dyDescent="0.35">
      <c r="C461" s="185"/>
    </row>
    <row r="462" spans="3:3" ht="42.75" customHeight="1" x14ac:dyDescent="0.35">
      <c r="C462" s="185"/>
    </row>
    <row r="463" spans="3:3" ht="42.75" customHeight="1" x14ac:dyDescent="0.35">
      <c r="C463" s="185"/>
    </row>
    <row r="464" spans="3:3" ht="42.75" customHeight="1" x14ac:dyDescent="0.35">
      <c r="C464" s="185"/>
    </row>
    <row r="465" spans="3:3" ht="42.75" customHeight="1" x14ac:dyDescent="0.35">
      <c r="C465" s="185"/>
    </row>
    <row r="466" spans="3:3" ht="42.75" customHeight="1" x14ac:dyDescent="0.35">
      <c r="C466" s="185"/>
    </row>
    <row r="467" spans="3:3" ht="42.75" customHeight="1" x14ac:dyDescent="0.35">
      <c r="C467" s="185"/>
    </row>
    <row r="468" spans="3:3" ht="42.75" customHeight="1" x14ac:dyDescent="0.35">
      <c r="C468" s="185"/>
    </row>
    <row r="469" spans="3:3" ht="42.75" customHeight="1" x14ac:dyDescent="0.35">
      <c r="C469" s="185"/>
    </row>
    <row r="470" spans="3:3" ht="42.75" customHeight="1" x14ac:dyDescent="0.35">
      <c r="C470" s="185"/>
    </row>
    <row r="471" spans="3:3" ht="42.75" customHeight="1" x14ac:dyDescent="0.35">
      <c r="C471" s="185"/>
    </row>
    <row r="472" spans="3:3" ht="42.75" customHeight="1" x14ac:dyDescent="0.35">
      <c r="C472" s="185"/>
    </row>
    <row r="473" spans="3:3" ht="42.75" customHeight="1" x14ac:dyDescent="0.35">
      <c r="C473" s="185"/>
    </row>
    <row r="474" spans="3:3" ht="42.75" customHeight="1" x14ac:dyDescent="0.35">
      <c r="C474" s="185"/>
    </row>
    <row r="475" spans="3:3" ht="42.75" customHeight="1" x14ac:dyDescent="0.35">
      <c r="C475" s="185"/>
    </row>
    <row r="476" spans="3:3" ht="42.75" customHeight="1" x14ac:dyDescent="0.35">
      <c r="C476" s="185"/>
    </row>
    <row r="477" spans="3:3" ht="42.75" customHeight="1" x14ac:dyDescent="0.35">
      <c r="C477" s="185"/>
    </row>
    <row r="478" spans="3:3" ht="42.75" customHeight="1" x14ac:dyDescent="0.35">
      <c r="C478" s="185"/>
    </row>
    <row r="479" spans="3:3" ht="42.75" customHeight="1" x14ac:dyDescent="0.35">
      <c r="C479" s="185"/>
    </row>
    <row r="480" spans="3:3" ht="42.75" customHeight="1" x14ac:dyDescent="0.35">
      <c r="C480" s="185"/>
    </row>
    <row r="481" spans="3:3" ht="42.75" customHeight="1" x14ac:dyDescent="0.35">
      <c r="C481" s="185"/>
    </row>
    <row r="482" spans="3:3" ht="42.75" customHeight="1" x14ac:dyDescent="0.35">
      <c r="C482" s="185"/>
    </row>
    <row r="483" spans="3:3" ht="42.75" customHeight="1" x14ac:dyDescent="0.35">
      <c r="C483" s="185"/>
    </row>
    <row r="484" spans="3:3" ht="42.75" customHeight="1" x14ac:dyDescent="0.35">
      <c r="C484" s="185"/>
    </row>
    <row r="485" spans="3:3" ht="42.75" customHeight="1" x14ac:dyDescent="0.35">
      <c r="C485" s="185"/>
    </row>
    <row r="486" spans="3:3" ht="42.75" customHeight="1" x14ac:dyDescent="0.35">
      <c r="C486" s="185"/>
    </row>
    <row r="487" spans="3:3" ht="42.75" customHeight="1" x14ac:dyDescent="0.35">
      <c r="C487" s="185"/>
    </row>
    <row r="488" spans="3:3" ht="42.75" customHeight="1" x14ac:dyDescent="0.35">
      <c r="C488" s="185"/>
    </row>
    <row r="489" spans="3:3" ht="42.75" customHeight="1" x14ac:dyDescent="0.35">
      <c r="C489" s="185"/>
    </row>
    <row r="490" spans="3:3" ht="42.75" customHeight="1" x14ac:dyDescent="0.35">
      <c r="C490" s="185"/>
    </row>
    <row r="491" spans="3:3" ht="42.75" customHeight="1" x14ac:dyDescent="0.35">
      <c r="C491" s="185"/>
    </row>
    <row r="492" spans="3:3" ht="42.75" customHeight="1" x14ac:dyDescent="0.35">
      <c r="C492" s="185"/>
    </row>
    <row r="493" spans="3:3" ht="42.75" customHeight="1" x14ac:dyDescent="0.35">
      <c r="C493" s="185"/>
    </row>
    <row r="494" spans="3:3" ht="42.75" customHeight="1" x14ac:dyDescent="0.35">
      <c r="C494" s="185"/>
    </row>
    <row r="495" spans="3:3" ht="42.75" customHeight="1" x14ac:dyDescent="0.35">
      <c r="C495" s="185"/>
    </row>
    <row r="496" spans="3:3" ht="42.75" customHeight="1" x14ac:dyDescent="0.35">
      <c r="C496" s="185"/>
    </row>
    <row r="497" spans="3:3" ht="42.75" customHeight="1" x14ac:dyDescent="0.35">
      <c r="C497" s="185"/>
    </row>
    <row r="498" spans="3:3" ht="42.75" customHeight="1" x14ac:dyDescent="0.35">
      <c r="C498" s="185"/>
    </row>
    <row r="499" spans="3:3" ht="42.75" customHeight="1" x14ac:dyDescent="0.35">
      <c r="C499" s="185"/>
    </row>
    <row r="500" spans="3:3" ht="42.75" customHeight="1" x14ac:dyDescent="0.35">
      <c r="C500" s="185"/>
    </row>
    <row r="501" spans="3:3" ht="42.75" customHeight="1" x14ac:dyDescent="0.35">
      <c r="C501" s="185"/>
    </row>
    <row r="502" spans="3:3" ht="42.75" customHeight="1" x14ac:dyDescent="0.35">
      <c r="C502" s="185"/>
    </row>
    <row r="503" spans="3:3" ht="42.75" customHeight="1" x14ac:dyDescent="0.35">
      <c r="C503" s="185"/>
    </row>
    <row r="504" spans="3:3" ht="42.75" customHeight="1" x14ac:dyDescent="0.35">
      <c r="C504" s="185"/>
    </row>
    <row r="505" spans="3:3" ht="42.75" customHeight="1" x14ac:dyDescent="0.35">
      <c r="C505" s="185"/>
    </row>
    <row r="506" spans="3:3" ht="42.75" customHeight="1" x14ac:dyDescent="0.35">
      <c r="C506" s="185"/>
    </row>
    <row r="507" spans="3:3" ht="42.75" customHeight="1" x14ac:dyDescent="0.35">
      <c r="C507" s="185"/>
    </row>
    <row r="508" spans="3:3" ht="42.75" customHeight="1" x14ac:dyDescent="0.35">
      <c r="C508" s="185"/>
    </row>
    <row r="509" spans="3:3" ht="42.75" customHeight="1" x14ac:dyDescent="0.35">
      <c r="C509" s="185"/>
    </row>
    <row r="510" spans="3:3" ht="42.75" customHeight="1" x14ac:dyDescent="0.35">
      <c r="C510" s="185"/>
    </row>
    <row r="511" spans="3:3" ht="42.75" customHeight="1" x14ac:dyDescent="0.35">
      <c r="C511" s="185"/>
    </row>
    <row r="512" spans="3:3" ht="42.75" customHeight="1" x14ac:dyDescent="0.35">
      <c r="C512" s="185"/>
    </row>
    <row r="513" spans="3:3" ht="42.75" customHeight="1" x14ac:dyDescent="0.35">
      <c r="C513" s="185"/>
    </row>
    <row r="514" spans="3:3" ht="42.75" customHeight="1" x14ac:dyDescent="0.35">
      <c r="C514" s="185"/>
    </row>
    <row r="515" spans="3:3" ht="42.75" customHeight="1" x14ac:dyDescent="0.35">
      <c r="C515" s="185"/>
    </row>
    <row r="516" spans="3:3" ht="42.75" customHeight="1" x14ac:dyDescent="0.35">
      <c r="C516" s="185"/>
    </row>
    <row r="517" spans="3:3" ht="42.75" customHeight="1" x14ac:dyDescent="0.35">
      <c r="C517" s="185"/>
    </row>
    <row r="518" spans="3:3" ht="42.75" customHeight="1" x14ac:dyDescent="0.35">
      <c r="C518" s="185"/>
    </row>
    <row r="519" spans="3:3" ht="42.75" customHeight="1" x14ac:dyDescent="0.35">
      <c r="C519" s="185"/>
    </row>
    <row r="520" spans="3:3" ht="42.75" customHeight="1" x14ac:dyDescent="0.35">
      <c r="C520" s="185"/>
    </row>
    <row r="521" spans="3:3" ht="42.75" customHeight="1" x14ac:dyDescent="0.35">
      <c r="C521" s="185"/>
    </row>
    <row r="522" spans="3:3" ht="42.75" customHeight="1" x14ac:dyDescent="0.35">
      <c r="C522" s="185"/>
    </row>
    <row r="523" spans="3:3" ht="42.75" customHeight="1" x14ac:dyDescent="0.35">
      <c r="C523" s="185"/>
    </row>
    <row r="524" spans="3:3" ht="42.75" customHeight="1" x14ac:dyDescent="0.35">
      <c r="C524" s="185"/>
    </row>
    <row r="525" spans="3:3" ht="42.75" customHeight="1" x14ac:dyDescent="0.35">
      <c r="C525" s="185"/>
    </row>
    <row r="526" spans="3:3" ht="42.75" customHeight="1" x14ac:dyDescent="0.35">
      <c r="C526" s="185"/>
    </row>
    <row r="527" spans="3:3" ht="42.75" customHeight="1" x14ac:dyDescent="0.35">
      <c r="C527" s="185"/>
    </row>
    <row r="528" spans="3:3" ht="42.75" customHeight="1" x14ac:dyDescent="0.35">
      <c r="C528" s="185"/>
    </row>
    <row r="529" spans="3:3" ht="42.75" customHeight="1" x14ac:dyDescent="0.35">
      <c r="C529" s="185"/>
    </row>
    <row r="530" spans="3:3" ht="42.75" customHeight="1" x14ac:dyDescent="0.35">
      <c r="C530" s="185"/>
    </row>
    <row r="531" spans="3:3" ht="42.75" customHeight="1" x14ac:dyDescent="0.35">
      <c r="C531" s="185"/>
    </row>
    <row r="532" spans="3:3" ht="42.75" customHeight="1" x14ac:dyDescent="0.35">
      <c r="C532" s="185"/>
    </row>
    <row r="533" spans="3:3" ht="42.75" customHeight="1" x14ac:dyDescent="0.35">
      <c r="C533" s="185"/>
    </row>
    <row r="534" spans="3:3" ht="42.75" customHeight="1" x14ac:dyDescent="0.35">
      <c r="C534" s="185"/>
    </row>
    <row r="535" spans="3:3" ht="42.75" customHeight="1" x14ac:dyDescent="0.35">
      <c r="C535" s="185"/>
    </row>
    <row r="536" spans="3:3" ht="42.75" customHeight="1" x14ac:dyDescent="0.35">
      <c r="C536" s="185"/>
    </row>
    <row r="537" spans="3:3" ht="42.75" customHeight="1" x14ac:dyDescent="0.35">
      <c r="C537" s="185"/>
    </row>
    <row r="538" spans="3:3" ht="42.75" customHeight="1" x14ac:dyDescent="0.35">
      <c r="C538" s="185"/>
    </row>
    <row r="539" spans="3:3" ht="42.75" customHeight="1" x14ac:dyDescent="0.35">
      <c r="C539" s="185"/>
    </row>
    <row r="540" spans="3:3" ht="42.75" customHeight="1" x14ac:dyDescent="0.35">
      <c r="C540" s="185"/>
    </row>
    <row r="541" spans="3:3" ht="42.75" customHeight="1" x14ac:dyDescent="0.35">
      <c r="C541" s="185"/>
    </row>
    <row r="542" spans="3:3" ht="42.75" customHeight="1" x14ac:dyDescent="0.35">
      <c r="C542" s="185"/>
    </row>
    <row r="543" spans="3:3" ht="42.75" customHeight="1" x14ac:dyDescent="0.35">
      <c r="C543" s="185"/>
    </row>
    <row r="544" spans="3:3" ht="42.75" customHeight="1" x14ac:dyDescent="0.35">
      <c r="C544" s="185"/>
    </row>
    <row r="545" spans="3:3" ht="42.75" customHeight="1" x14ac:dyDescent="0.35">
      <c r="C545" s="185"/>
    </row>
    <row r="546" spans="3:3" ht="42.75" customHeight="1" x14ac:dyDescent="0.35">
      <c r="C546" s="185"/>
    </row>
    <row r="547" spans="3:3" ht="42.75" customHeight="1" x14ac:dyDescent="0.35">
      <c r="C547" s="185"/>
    </row>
    <row r="548" spans="3:3" ht="42.75" customHeight="1" x14ac:dyDescent="0.35">
      <c r="C548" s="185"/>
    </row>
    <row r="549" spans="3:3" ht="42.75" customHeight="1" x14ac:dyDescent="0.35">
      <c r="C549" s="185"/>
    </row>
    <row r="550" spans="3:3" ht="42.75" customHeight="1" x14ac:dyDescent="0.35">
      <c r="C550" s="185"/>
    </row>
    <row r="551" spans="3:3" ht="42.75" customHeight="1" x14ac:dyDescent="0.35">
      <c r="C551" s="185"/>
    </row>
    <row r="552" spans="3:3" ht="42.75" customHeight="1" x14ac:dyDescent="0.35">
      <c r="C552" s="185"/>
    </row>
    <row r="553" spans="3:3" ht="42.75" customHeight="1" x14ac:dyDescent="0.35">
      <c r="C553" s="185"/>
    </row>
    <row r="554" spans="3:3" ht="42.75" customHeight="1" x14ac:dyDescent="0.35">
      <c r="C554" s="185"/>
    </row>
    <row r="555" spans="3:3" ht="42.75" customHeight="1" x14ac:dyDescent="0.35">
      <c r="C555" s="185"/>
    </row>
    <row r="556" spans="3:3" ht="42.75" customHeight="1" x14ac:dyDescent="0.35">
      <c r="C556" s="185"/>
    </row>
    <row r="557" spans="3:3" ht="42.75" customHeight="1" x14ac:dyDescent="0.35">
      <c r="C557" s="185"/>
    </row>
    <row r="558" spans="3:3" ht="42.75" customHeight="1" x14ac:dyDescent="0.35">
      <c r="C558" s="185"/>
    </row>
    <row r="559" spans="3:3" ht="42.75" customHeight="1" x14ac:dyDescent="0.35">
      <c r="C559" s="185"/>
    </row>
    <row r="560" spans="3:3" ht="42.75" customHeight="1" x14ac:dyDescent="0.35">
      <c r="C560" s="185"/>
    </row>
    <row r="561" spans="3:3" ht="42.75" customHeight="1" x14ac:dyDescent="0.35">
      <c r="C561" s="185"/>
    </row>
    <row r="562" spans="3:3" ht="42.75" customHeight="1" x14ac:dyDescent="0.35">
      <c r="C562" s="185"/>
    </row>
    <row r="563" spans="3:3" ht="42.75" customHeight="1" x14ac:dyDescent="0.35">
      <c r="C563" s="185"/>
    </row>
    <row r="564" spans="3:3" ht="42.75" customHeight="1" x14ac:dyDescent="0.35">
      <c r="C564" s="185"/>
    </row>
    <row r="565" spans="3:3" ht="42.75" customHeight="1" x14ac:dyDescent="0.35">
      <c r="C565" s="185"/>
    </row>
    <row r="566" spans="3:3" ht="42.75" customHeight="1" x14ac:dyDescent="0.35">
      <c r="C566" s="185"/>
    </row>
    <row r="567" spans="3:3" ht="42.75" customHeight="1" x14ac:dyDescent="0.35">
      <c r="C567" s="185"/>
    </row>
    <row r="568" spans="3:3" ht="42.75" customHeight="1" x14ac:dyDescent="0.35">
      <c r="C568" s="185"/>
    </row>
    <row r="569" spans="3:3" ht="42.75" customHeight="1" x14ac:dyDescent="0.35">
      <c r="C569" s="185"/>
    </row>
    <row r="570" spans="3:3" ht="42.75" customHeight="1" x14ac:dyDescent="0.35">
      <c r="C570" s="185"/>
    </row>
    <row r="571" spans="3:3" ht="42.75" customHeight="1" x14ac:dyDescent="0.35">
      <c r="C571" s="185"/>
    </row>
    <row r="572" spans="3:3" ht="42.75" customHeight="1" x14ac:dyDescent="0.35">
      <c r="C572" s="185"/>
    </row>
    <row r="573" spans="3:3" ht="42.75" customHeight="1" x14ac:dyDescent="0.35">
      <c r="C573" s="185"/>
    </row>
    <row r="574" spans="3:3" ht="42.75" customHeight="1" x14ac:dyDescent="0.35">
      <c r="C574" s="185"/>
    </row>
    <row r="575" spans="3:3" ht="42.75" customHeight="1" x14ac:dyDescent="0.35">
      <c r="C575" s="185"/>
    </row>
    <row r="576" spans="3:3" ht="42.75" customHeight="1" x14ac:dyDescent="0.35">
      <c r="C576" s="185"/>
    </row>
    <row r="577" spans="3:3" ht="42.75" customHeight="1" x14ac:dyDescent="0.35">
      <c r="C577" s="185"/>
    </row>
    <row r="578" spans="3:3" ht="42.75" customHeight="1" x14ac:dyDescent="0.35">
      <c r="C578" s="185"/>
    </row>
    <row r="579" spans="3:3" ht="42.75" customHeight="1" x14ac:dyDescent="0.35">
      <c r="C579" s="185"/>
    </row>
    <row r="580" spans="3:3" ht="42.75" customHeight="1" x14ac:dyDescent="0.35">
      <c r="C580" s="185"/>
    </row>
    <row r="581" spans="3:3" ht="42.75" customHeight="1" x14ac:dyDescent="0.35">
      <c r="C581" s="185"/>
    </row>
    <row r="582" spans="3:3" ht="42.75" customHeight="1" x14ac:dyDescent="0.35">
      <c r="C582" s="185"/>
    </row>
    <row r="583" spans="3:3" ht="42.75" customHeight="1" x14ac:dyDescent="0.35">
      <c r="C583" s="185"/>
    </row>
    <row r="584" spans="3:3" ht="42.75" customHeight="1" x14ac:dyDescent="0.35">
      <c r="C584" s="185"/>
    </row>
    <row r="585" spans="3:3" ht="42.75" customHeight="1" x14ac:dyDescent="0.35">
      <c r="C585" s="185"/>
    </row>
    <row r="586" spans="3:3" ht="42.75" customHeight="1" x14ac:dyDescent="0.35">
      <c r="C586" s="185"/>
    </row>
    <row r="587" spans="3:3" ht="42.75" customHeight="1" x14ac:dyDescent="0.35">
      <c r="C587" s="185"/>
    </row>
    <row r="588" spans="3:3" ht="42.75" customHeight="1" x14ac:dyDescent="0.35">
      <c r="C588" s="185"/>
    </row>
    <row r="589" spans="3:3" ht="42.75" customHeight="1" x14ac:dyDescent="0.35">
      <c r="C589" s="185"/>
    </row>
    <row r="590" spans="3:3" ht="42.75" customHeight="1" x14ac:dyDescent="0.35">
      <c r="C590" s="185"/>
    </row>
    <row r="591" spans="3:3" ht="42.75" customHeight="1" x14ac:dyDescent="0.35">
      <c r="C591" s="185"/>
    </row>
    <row r="592" spans="3:3" ht="42.75" customHeight="1" x14ac:dyDescent="0.35">
      <c r="C592" s="185"/>
    </row>
    <row r="593" spans="3:3" ht="42.75" customHeight="1" x14ac:dyDescent="0.35">
      <c r="C593" s="185"/>
    </row>
    <row r="594" spans="3:3" ht="42.75" customHeight="1" x14ac:dyDescent="0.35">
      <c r="C594" s="185"/>
    </row>
    <row r="595" spans="3:3" ht="42.75" customHeight="1" x14ac:dyDescent="0.35">
      <c r="C595" s="185"/>
    </row>
    <row r="596" spans="3:3" ht="42.75" customHeight="1" x14ac:dyDescent="0.35">
      <c r="C596" s="185"/>
    </row>
    <row r="597" spans="3:3" ht="42.75" customHeight="1" x14ac:dyDescent="0.35">
      <c r="C597" s="185"/>
    </row>
    <row r="598" spans="3:3" ht="42.75" customHeight="1" x14ac:dyDescent="0.35">
      <c r="C598" s="185"/>
    </row>
    <row r="599" spans="3:3" ht="42.75" customHeight="1" x14ac:dyDescent="0.35">
      <c r="C599" s="185"/>
    </row>
    <row r="600" spans="3:3" ht="42.75" customHeight="1" x14ac:dyDescent="0.35">
      <c r="C600" s="185"/>
    </row>
    <row r="601" spans="3:3" ht="42.75" customHeight="1" x14ac:dyDescent="0.35">
      <c r="C601" s="185"/>
    </row>
    <row r="602" spans="3:3" ht="42.75" customHeight="1" x14ac:dyDescent="0.35">
      <c r="C602" s="185"/>
    </row>
    <row r="603" spans="3:3" ht="42.75" customHeight="1" x14ac:dyDescent="0.35">
      <c r="C603" s="185"/>
    </row>
    <row r="604" spans="3:3" ht="42.75" customHeight="1" x14ac:dyDescent="0.35">
      <c r="C604" s="185"/>
    </row>
    <row r="605" spans="3:3" ht="42.75" customHeight="1" x14ac:dyDescent="0.35">
      <c r="C605" s="185"/>
    </row>
    <row r="606" spans="3:3" ht="42.75" customHeight="1" x14ac:dyDescent="0.35">
      <c r="C606" s="185"/>
    </row>
    <row r="607" spans="3:3" ht="42.75" customHeight="1" x14ac:dyDescent="0.35">
      <c r="C607" s="185"/>
    </row>
    <row r="608" spans="3:3" ht="42.75" customHeight="1" x14ac:dyDescent="0.35">
      <c r="C608" s="185"/>
    </row>
    <row r="609" spans="3:3" ht="42.75" customHeight="1" x14ac:dyDescent="0.35">
      <c r="C609" s="185"/>
    </row>
    <row r="610" spans="3:3" ht="42.75" customHeight="1" x14ac:dyDescent="0.35">
      <c r="C610" s="185"/>
    </row>
    <row r="611" spans="3:3" ht="42.75" customHeight="1" x14ac:dyDescent="0.35">
      <c r="C611" s="185"/>
    </row>
    <row r="612" spans="3:3" ht="42.75" customHeight="1" x14ac:dyDescent="0.35">
      <c r="C612" s="185"/>
    </row>
    <row r="613" spans="3:3" ht="42.75" customHeight="1" x14ac:dyDescent="0.35">
      <c r="C613" s="185"/>
    </row>
    <row r="614" spans="3:3" ht="42.75" customHeight="1" x14ac:dyDescent="0.35">
      <c r="C614" s="185"/>
    </row>
    <row r="615" spans="3:3" ht="42.75" customHeight="1" x14ac:dyDescent="0.35">
      <c r="C615" s="185"/>
    </row>
    <row r="616" spans="3:3" ht="42.75" customHeight="1" x14ac:dyDescent="0.35">
      <c r="C616" s="185"/>
    </row>
    <row r="617" spans="3:3" ht="42.75" customHeight="1" x14ac:dyDescent="0.35">
      <c r="C617" s="185"/>
    </row>
    <row r="618" spans="3:3" ht="42.75" customHeight="1" x14ac:dyDescent="0.35">
      <c r="C618" s="185"/>
    </row>
    <row r="619" spans="3:3" ht="42.75" customHeight="1" x14ac:dyDescent="0.35">
      <c r="C619" s="185"/>
    </row>
    <row r="620" spans="3:3" ht="42.75" customHeight="1" x14ac:dyDescent="0.35">
      <c r="C620" s="185"/>
    </row>
    <row r="621" spans="3:3" ht="42.75" customHeight="1" x14ac:dyDescent="0.35">
      <c r="C621" s="185"/>
    </row>
    <row r="622" spans="3:3" ht="42.75" customHeight="1" x14ac:dyDescent="0.35">
      <c r="C622" s="185"/>
    </row>
    <row r="623" spans="3:3" ht="42.75" customHeight="1" x14ac:dyDescent="0.35">
      <c r="C623" s="185"/>
    </row>
    <row r="624" spans="3:3" ht="42.75" customHeight="1" x14ac:dyDescent="0.35">
      <c r="C624" s="185"/>
    </row>
    <row r="625" spans="3:3" ht="42.75" customHeight="1" x14ac:dyDescent="0.35">
      <c r="C625" s="185"/>
    </row>
    <row r="626" spans="3:3" ht="42.75" customHeight="1" x14ac:dyDescent="0.35">
      <c r="C626" s="185"/>
    </row>
    <row r="627" spans="3:3" ht="42.75" customHeight="1" x14ac:dyDescent="0.35">
      <c r="C627" s="185"/>
    </row>
    <row r="628" spans="3:3" ht="42.75" customHeight="1" x14ac:dyDescent="0.35">
      <c r="C628" s="185"/>
    </row>
    <row r="629" spans="3:3" ht="42.75" customHeight="1" x14ac:dyDescent="0.35">
      <c r="C629" s="185"/>
    </row>
    <row r="630" spans="3:3" ht="42.75" customHeight="1" x14ac:dyDescent="0.35">
      <c r="C630" s="185"/>
    </row>
    <row r="631" spans="3:3" ht="42.75" customHeight="1" x14ac:dyDescent="0.35">
      <c r="C631" s="185"/>
    </row>
    <row r="632" spans="3:3" ht="42.75" customHeight="1" x14ac:dyDescent="0.35">
      <c r="C632" s="185"/>
    </row>
    <row r="633" spans="3:3" ht="42.75" customHeight="1" x14ac:dyDescent="0.35">
      <c r="C633" s="185"/>
    </row>
    <row r="634" spans="3:3" ht="42.75" customHeight="1" x14ac:dyDescent="0.35">
      <c r="C634" s="185"/>
    </row>
    <row r="635" spans="3:3" ht="42.75" customHeight="1" x14ac:dyDescent="0.35">
      <c r="C635" s="185"/>
    </row>
    <row r="636" spans="3:3" ht="42.75" customHeight="1" x14ac:dyDescent="0.35">
      <c r="C636" s="185"/>
    </row>
    <row r="637" spans="3:3" ht="42.75" customHeight="1" x14ac:dyDescent="0.35">
      <c r="C637" s="185"/>
    </row>
    <row r="638" spans="3:3" ht="42.75" customHeight="1" x14ac:dyDescent="0.35">
      <c r="C638" s="185"/>
    </row>
    <row r="639" spans="3:3" ht="42.75" customHeight="1" x14ac:dyDescent="0.35">
      <c r="C639" s="185"/>
    </row>
    <row r="640" spans="3:3" ht="42.75" customHeight="1" x14ac:dyDescent="0.35">
      <c r="C640" s="185"/>
    </row>
    <row r="641" spans="3:3" ht="42.75" customHeight="1" x14ac:dyDescent="0.35">
      <c r="C641" s="185"/>
    </row>
    <row r="642" spans="3:3" ht="42.75" customHeight="1" x14ac:dyDescent="0.35">
      <c r="C642" s="185"/>
    </row>
    <row r="643" spans="3:3" ht="42.75" customHeight="1" x14ac:dyDescent="0.35">
      <c r="C643" s="185"/>
    </row>
    <row r="644" spans="3:3" ht="42.75" customHeight="1" x14ac:dyDescent="0.35">
      <c r="C644" s="185"/>
    </row>
    <row r="645" spans="3:3" ht="42.75" customHeight="1" x14ac:dyDescent="0.35">
      <c r="C645" s="185"/>
    </row>
    <row r="646" spans="3:3" ht="42.75" customHeight="1" x14ac:dyDescent="0.35">
      <c r="C646" s="185"/>
    </row>
    <row r="647" spans="3:3" ht="42.75" customHeight="1" x14ac:dyDescent="0.35">
      <c r="C647" s="185"/>
    </row>
    <row r="648" spans="3:3" ht="42.75" customHeight="1" x14ac:dyDescent="0.35">
      <c r="C648" s="185"/>
    </row>
    <row r="649" spans="3:3" ht="42.75" customHeight="1" x14ac:dyDescent="0.35">
      <c r="C649" s="185"/>
    </row>
    <row r="650" spans="3:3" ht="42.75" customHeight="1" x14ac:dyDescent="0.35">
      <c r="C650" s="185"/>
    </row>
    <row r="651" spans="3:3" ht="42.75" customHeight="1" x14ac:dyDescent="0.35">
      <c r="C651" s="185"/>
    </row>
    <row r="652" spans="3:3" ht="42.75" customHeight="1" x14ac:dyDescent="0.35">
      <c r="C652" s="185"/>
    </row>
    <row r="653" spans="3:3" ht="42.75" customHeight="1" x14ac:dyDescent="0.35">
      <c r="C653" s="185"/>
    </row>
    <row r="654" spans="3:3" ht="42.75" customHeight="1" x14ac:dyDescent="0.35">
      <c r="C654" s="185"/>
    </row>
    <row r="655" spans="3:3" ht="42.75" customHeight="1" x14ac:dyDescent="0.35">
      <c r="C655" s="185"/>
    </row>
    <row r="656" spans="3:3" ht="42.75" customHeight="1" x14ac:dyDescent="0.35">
      <c r="C656" s="185"/>
    </row>
    <row r="657" spans="3:3" ht="42.75" customHeight="1" x14ac:dyDescent="0.35">
      <c r="C657" s="185"/>
    </row>
    <row r="658" spans="3:3" ht="42.75" customHeight="1" x14ac:dyDescent="0.35">
      <c r="C658" s="185"/>
    </row>
    <row r="659" spans="3:3" ht="42.75" customHeight="1" x14ac:dyDescent="0.35">
      <c r="C659" s="185"/>
    </row>
    <row r="660" spans="3:3" ht="42.75" customHeight="1" x14ac:dyDescent="0.35">
      <c r="C660" s="185"/>
    </row>
    <row r="661" spans="3:3" ht="42.75" customHeight="1" x14ac:dyDescent="0.35">
      <c r="C661" s="185"/>
    </row>
    <row r="662" spans="3:3" ht="42.75" customHeight="1" x14ac:dyDescent="0.35">
      <c r="C662" s="185"/>
    </row>
    <row r="663" spans="3:3" ht="42.75" customHeight="1" x14ac:dyDescent="0.35">
      <c r="C663" s="185"/>
    </row>
    <row r="664" spans="3:3" ht="42.75" customHeight="1" x14ac:dyDescent="0.35">
      <c r="C664" s="185"/>
    </row>
    <row r="665" spans="3:3" ht="42.75" customHeight="1" x14ac:dyDescent="0.35">
      <c r="C665" s="185"/>
    </row>
    <row r="666" spans="3:3" ht="42.75" customHeight="1" x14ac:dyDescent="0.35">
      <c r="C666" s="185"/>
    </row>
    <row r="667" spans="3:3" ht="42.75" customHeight="1" x14ac:dyDescent="0.35">
      <c r="C667" s="185"/>
    </row>
    <row r="668" spans="3:3" ht="42.75" customHeight="1" x14ac:dyDescent="0.35">
      <c r="C668" s="185"/>
    </row>
    <row r="669" spans="3:3" ht="42.75" customHeight="1" x14ac:dyDescent="0.35">
      <c r="C669" s="185"/>
    </row>
    <row r="670" spans="3:3" ht="42.75" customHeight="1" x14ac:dyDescent="0.35">
      <c r="C670" s="185"/>
    </row>
    <row r="671" spans="3:3" ht="42.75" customHeight="1" x14ac:dyDescent="0.35">
      <c r="C671" s="185"/>
    </row>
    <row r="672" spans="3:3" ht="42.75" customHeight="1" x14ac:dyDescent="0.35">
      <c r="C672" s="185"/>
    </row>
    <row r="673" spans="3:3" ht="42.75" customHeight="1" x14ac:dyDescent="0.35">
      <c r="C673" s="185"/>
    </row>
    <row r="674" spans="3:3" ht="42.75" customHeight="1" x14ac:dyDescent="0.35">
      <c r="C674" s="185"/>
    </row>
    <row r="675" spans="3:3" ht="42.75" customHeight="1" x14ac:dyDescent="0.35">
      <c r="C675" s="185"/>
    </row>
    <row r="676" spans="3:3" ht="42.75" customHeight="1" x14ac:dyDescent="0.35">
      <c r="C676" s="185"/>
    </row>
    <row r="677" spans="3:3" ht="42.75" customHeight="1" x14ac:dyDescent="0.35">
      <c r="C677" s="185"/>
    </row>
    <row r="678" spans="3:3" ht="42.75" customHeight="1" x14ac:dyDescent="0.35">
      <c r="C678" s="185"/>
    </row>
    <row r="679" spans="3:3" ht="42.75" customHeight="1" x14ac:dyDescent="0.35">
      <c r="C679" s="185"/>
    </row>
    <row r="680" spans="3:3" ht="42.75" customHeight="1" x14ac:dyDescent="0.35">
      <c r="C680" s="185"/>
    </row>
    <row r="681" spans="3:3" ht="42.75" customHeight="1" x14ac:dyDescent="0.35">
      <c r="C681" s="185"/>
    </row>
    <row r="682" spans="3:3" ht="42.75" customHeight="1" x14ac:dyDescent="0.35">
      <c r="C682" s="185"/>
    </row>
    <row r="683" spans="3:3" ht="42.75" customHeight="1" x14ac:dyDescent="0.35">
      <c r="C683" s="185"/>
    </row>
    <row r="684" spans="3:3" ht="42.75" customHeight="1" x14ac:dyDescent="0.35">
      <c r="C684" s="185"/>
    </row>
    <row r="685" spans="3:3" ht="42.75" customHeight="1" x14ac:dyDescent="0.35">
      <c r="C685" s="185"/>
    </row>
    <row r="686" spans="3:3" ht="42.75" customHeight="1" x14ac:dyDescent="0.35">
      <c r="C686" s="185"/>
    </row>
    <row r="687" spans="3:3" ht="42.75" customHeight="1" x14ac:dyDescent="0.35">
      <c r="C687" s="185"/>
    </row>
    <row r="688" spans="3:3" ht="42.75" customHeight="1" x14ac:dyDescent="0.35">
      <c r="C688" s="185"/>
    </row>
    <row r="689" spans="3:3" ht="42.75" customHeight="1" x14ac:dyDescent="0.35">
      <c r="C689" s="185"/>
    </row>
    <row r="690" spans="3:3" ht="42.75" customHeight="1" x14ac:dyDescent="0.35">
      <c r="C690" s="185"/>
    </row>
    <row r="691" spans="3:3" ht="42.75" customHeight="1" x14ac:dyDescent="0.35">
      <c r="C691" s="185"/>
    </row>
    <row r="692" spans="3:3" ht="42.75" customHeight="1" x14ac:dyDescent="0.35">
      <c r="C692" s="185"/>
    </row>
    <row r="693" spans="3:3" ht="42.75" customHeight="1" x14ac:dyDescent="0.35">
      <c r="C693" s="185"/>
    </row>
    <row r="694" spans="3:3" ht="42.75" customHeight="1" x14ac:dyDescent="0.35">
      <c r="C694" s="185"/>
    </row>
    <row r="695" spans="3:3" ht="42.75" customHeight="1" x14ac:dyDescent="0.35">
      <c r="C695" s="185"/>
    </row>
    <row r="696" spans="3:3" ht="42.75" customHeight="1" x14ac:dyDescent="0.35">
      <c r="C696" s="185"/>
    </row>
    <row r="697" spans="3:3" ht="42.75" customHeight="1" x14ac:dyDescent="0.35">
      <c r="C697" s="185"/>
    </row>
    <row r="698" spans="3:3" ht="42.75" customHeight="1" x14ac:dyDescent="0.35">
      <c r="C698" s="185"/>
    </row>
    <row r="699" spans="3:3" ht="42.75" customHeight="1" x14ac:dyDescent="0.35">
      <c r="C699" s="185"/>
    </row>
    <row r="700" spans="3:3" ht="42.75" customHeight="1" x14ac:dyDescent="0.35">
      <c r="C700" s="185"/>
    </row>
    <row r="701" spans="3:3" ht="42.75" customHeight="1" x14ac:dyDescent="0.35">
      <c r="C701" s="185"/>
    </row>
    <row r="702" spans="3:3" ht="42.75" customHeight="1" x14ac:dyDescent="0.35">
      <c r="C702" s="185"/>
    </row>
    <row r="703" spans="3:3" ht="42.75" customHeight="1" x14ac:dyDescent="0.35">
      <c r="C703" s="185"/>
    </row>
    <row r="704" spans="3:3" ht="42.75" customHeight="1" x14ac:dyDescent="0.35">
      <c r="C704" s="185"/>
    </row>
    <row r="705" spans="3:3" ht="42.75" customHeight="1" x14ac:dyDescent="0.35">
      <c r="C705" s="185"/>
    </row>
    <row r="706" spans="3:3" ht="42.75" customHeight="1" x14ac:dyDescent="0.35">
      <c r="C706" s="185"/>
    </row>
    <row r="707" spans="3:3" ht="42.75" customHeight="1" x14ac:dyDescent="0.35">
      <c r="C707" s="185"/>
    </row>
    <row r="708" spans="3:3" ht="42.75" customHeight="1" x14ac:dyDescent="0.35">
      <c r="C708" s="185"/>
    </row>
    <row r="709" spans="3:3" ht="42.75" customHeight="1" x14ac:dyDescent="0.35">
      <c r="C709" s="185"/>
    </row>
    <row r="710" spans="3:3" ht="42.75" customHeight="1" x14ac:dyDescent="0.35">
      <c r="C710" s="185"/>
    </row>
    <row r="711" spans="3:3" ht="42.75" customHeight="1" x14ac:dyDescent="0.35">
      <c r="C711" s="185"/>
    </row>
    <row r="712" spans="3:3" ht="42.75" customHeight="1" x14ac:dyDescent="0.35">
      <c r="C712" s="185"/>
    </row>
    <row r="713" spans="3:3" ht="42.75" customHeight="1" x14ac:dyDescent="0.35">
      <c r="C713" s="185"/>
    </row>
    <row r="714" spans="3:3" ht="42.75" customHeight="1" x14ac:dyDescent="0.35">
      <c r="C714" s="185"/>
    </row>
    <row r="715" spans="3:3" ht="42.75" customHeight="1" x14ac:dyDescent="0.35">
      <c r="C715" s="185"/>
    </row>
    <row r="716" spans="3:3" ht="42.75" customHeight="1" x14ac:dyDescent="0.35">
      <c r="C716" s="185"/>
    </row>
    <row r="717" spans="3:3" ht="42.75" customHeight="1" x14ac:dyDescent="0.35">
      <c r="C717" s="185"/>
    </row>
    <row r="718" spans="3:3" ht="42.75" customHeight="1" x14ac:dyDescent="0.35">
      <c r="C718" s="185"/>
    </row>
    <row r="719" spans="3:3" ht="42.75" customHeight="1" x14ac:dyDescent="0.35">
      <c r="C719" s="185"/>
    </row>
    <row r="720" spans="3:3" ht="42.75" customHeight="1" x14ac:dyDescent="0.35">
      <c r="C720" s="185"/>
    </row>
    <row r="721" spans="3:3" ht="42.75" customHeight="1" x14ac:dyDescent="0.35">
      <c r="C721" s="185"/>
    </row>
    <row r="722" spans="3:3" ht="42.75" customHeight="1" x14ac:dyDescent="0.35">
      <c r="C722" s="185"/>
    </row>
    <row r="723" spans="3:3" ht="42.75" customHeight="1" x14ac:dyDescent="0.35">
      <c r="C723" s="185"/>
    </row>
    <row r="724" spans="3:3" ht="42.75" customHeight="1" x14ac:dyDescent="0.35">
      <c r="C724" s="185"/>
    </row>
    <row r="725" spans="3:3" ht="42.75" customHeight="1" x14ac:dyDescent="0.35">
      <c r="C725" s="185"/>
    </row>
    <row r="726" spans="3:3" ht="42.75" customHeight="1" x14ac:dyDescent="0.35">
      <c r="C726" s="185"/>
    </row>
    <row r="727" spans="3:3" ht="42.75" customHeight="1" x14ac:dyDescent="0.35">
      <c r="C727" s="185"/>
    </row>
    <row r="728" spans="3:3" ht="42.75" customHeight="1" x14ac:dyDescent="0.35">
      <c r="C728" s="185"/>
    </row>
    <row r="729" spans="3:3" ht="42.75" customHeight="1" x14ac:dyDescent="0.35">
      <c r="C729" s="185"/>
    </row>
    <row r="730" spans="3:3" ht="42.75" customHeight="1" x14ac:dyDescent="0.35">
      <c r="C730" s="185"/>
    </row>
    <row r="731" spans="3:3" ht="42.75" customHeight="1" x14ac:dyDescent="0.35">
      <c r="C731" s="185"/>
    </row>
    <row r="732" spans="3:3" ht="42.75" customHeight="1" x14ac:dyDescent="0.35">
      <c r="C732" s="185"/>
    </row>
    <row r="733" spans="3:3" ht="42.75" customHeight="1" x14ac:dyDescent="0.35">
      <c r="C733" s="185"/>
    </row>
    <row r="734" spans="3:3" ht="42.75" customHeight="1" x14ac:dyDescent="0.35">
      <c r="C734" s="185"/>
    </row>
    <row r="735" spans="3:3" ht="42.75" customHeight="1" x14ac:dyDescent="0.35">
      <c r="C735" s="185"/>
    </row>
    <row r="736" spans="3:3" ht="42.75" customHeight="1" x14ac:dyDescent="0.35">
      <c r="C736" s="185"/>
    </row>
    <row r="737" spans="3:3" ht="42.75" customHeight="1" x14ac:dyDescent="0.35">
      <c r="C737" s="185"/>
    </row>
    <row r="738" spans="3:3" ht="42.75" customHeight="1" x14ac:dyDescent="0.35">
      <c r="C738" s="185"/>
    </row>
    <row r="739" spans="3:3" ht="42.75" customHeight="1" x14ac:dyDescent="0.35">
      <c r="C739" s="185"/>
    </row>
    <row r="740" spans="3:3" ht="42.75" customHeight="1" x14ac:dyDescent="0.35">
      <c r="C740" s="185"/>
    </row>
    <row r="741" spans="3:3" ht="42.75" customHeight="1" x14ac:dyDescent="0.35">
      <c r="C741" s="185"/>
    </row>
    <row r="742" spans="3:3" ht="42.75" customHeight="1" x14ac:dyDescent="0.35">
      <c r="C742" s="185"/>
    </row>
    <row r="743" spans="3:3" ht="42.75" customHeight="1" x14ac:dyDescent="0.35">
      <c r="C743" s="185"/>
    </row>
    <row r="744" spans="3:3" ht="42.75" customHeight="1" x14ac:dyDescent="0.35">
      <c r="C744" s="185"/>
    </row>
    <row r="745" spans="3:3" ht="42.75" customHeight="1" x14ac:dyDescent="0.35">
      <c r="C745" s="185"/>
    </row>
    <row r="746" spans="3:3" ht="42.75" customHeight="1" x14ac:dyDescent="0.35">
      <c r="C746" s="185"/>
    </row>
    <row r="747" spans="3:3" ht="42.75" customHeight="1" x14ac:dyDescent="0.35">
      <c r="C747" s="185"/>
    </row>
    <row r="748" spans="3:3" ht="42.75" customHeight="1" x14ac:dyDescent="0.35">
      <c r="C748" s="185"/>
    </row>
    <row r="749" spans="3:3" ht="42.75" customHeight="1" x14ac:dyDescent="0.35">
      <c r="C749" s="185"/>
    </row>
    <row r="750" spans="3:3" ht="42.75" customHeight="1" x14ac:dyDescent="0.35">
      <c r="C750" s="185"/>
    </row>
    <row r="751" spans="3:3" ht="42.75" customHeight="1" x14ac:dyDescent="0.35">
      <c r="C751" s="185"/>
    </row>
    <row r="752" spans="3:3" ht="42.75" customHeight="1" x14ac:dyDescent="0.35">
      <c r="C752" s="185"/>
    </row>
    <row r="753" spans="3:3" ht="42.75" customHeight="1" x14ac:dyDescent="0.35">
      <c r="C753" s="185"/>
    </row>
    <row r="754" spans="3:3" ht="42.75" customHeight="1" x14ac:dyDescent="0.35">
      <c r="C754" s="185"/>
    </row>
    <row r="755" spans="3:3" ht="42.75" customHeight="1" x14ac:dyDescent="0.35">
      <c r="C755" s="185"/>
    </row>
    <row r="756" spans="3:3" ht="42.75" customHeight="1" x14ac:dyDescent="0.35">
      <c r="C756" s="185"/>
    </row>
    <row r="757" spans="3:3" ht="42.75" customHeight="1" x14ac:dyDescent="0.35">
      <c r="C757" s="185"/>
    </row>
    <row r="758" spans="3:3" ht="42.75" customHeight="1" x14ac:dyDescent="0.35">
      <c r="C758" s="185"/>
    </row>
    <row r="759" spans="3:3" ht="42.75" customHeight="1" x14ac:dyDescent="0.35">
      <c r="C759" s="185"/>
    </row>
    <row r="760" spans="3:3" ht="42.75" customHeight="1" x14ac:dyDescent="0.35">
      <c r="C760" s="185"/>
    </row>
    <row r="761" spans="3:3" ht="42.75" customHeight="1" x14ac:dyDescent="0.35">
      <c r="C761" s="185"/>
    </row>
    <row r="762" spans="3:3" ht="42.75" customHeight="1" x14ac:dyDescent="0.35">
      <c r="C762" s="185"/>
    </row>
    <row r="763" spans="3:3" ht="42.75" customHeight="1" x14ac:dyDescent="0.35">
      <c r="C763" s="185"/>
    </row>
    <row r="764" spans="3:3" ht="42.75" customHeight="1" x14ac:dyDescent="0.35">
      <c r="C764" s="185"/>
    </row>
    <row r="765" spans="3:3" ht="42.75" customHeight="1" x14ac:dyDescent="0.35">
      <c r="C765" s="185"/>
    </row>
    <row r="766" spans="3:3" ht="42.75" customHeight="1" x14ac:dyDescent="0.35">
      <c r="C766" s="185"/>
    </row>
    <row r="767" spans="3:3" ht="42.75" customHeight="1" x14ac:dyDescent="0.35">
      <c r="C767" s="185"/>
    </row>
    <row r="768" spans="3:3" ht="42.75" customHeight="1" x14ac:dyDescent="0.35">
      <c r="C768" s="185"/>
    </row>
    <row r="769" spans="3:3" ht="42.75" customHeight="1" x14ac:dyDescent="0.35">
      <c r="C769" s="185"/>
    </row>
    <row r="770" spans="3:3" ht="42.75" customHeight="1" x14ac:dyDescent="0.35">
      <c r="C770" s="185"/>
    </row>
    <row r="771" spans="3:3" ht="42.75" customHeight="1" x14ac:dyDescent="0.35">
      <c r="C771" s="185"/>
    </row>
    <row r="772" spans="3:3" ht="42.75" customHeight="1" x14ac:dyDescent="0.35">
      <c r="C772" s="185"/>
    </row>
    <row r="773" spans="3:3" ht="42.75" customHeight="1" x14ac:dyDescent="0.35">
      <c r="C773" s="185"/>
    </row>
    <row r="774" spans="3:3" ht="42.75" customHeight="1" x14ac:dyDescent="0.35">
      <c r="C774" s="185"/>
    </row>
    <row r="775" spans="3:3" ht="42.75" customHeight="1" x14ac:dyDescent="0.35">
      <c r="C775" s="185"/>
    </row>
    <row r="776" spans="3:3" ht="42.75" customHeight="1" x14ac:dyDescent="0.35">
      <c r="C776" s="185"/>
    </row>
    <row r="777" spans="3:3" ht="42.75" customHeight="1" x14ac:dyDescent="0.35">
      <c r="C777" s="185"/>
    </row>
    <row r="778" spans="3:3" ht="42.75" customHeight="1" x14ac:dyDescent="0.35">
      <c r="C778" s="185"/>
    </row>
    <row r="779" spans="3:3" ht="42.75" customHeight="1" x14ac:dyDescent="0.35">
      <c r="C779" s="185"/>
    </row>
    <row r="780" spans="3:3" ht="42.75" customHeight="1" x14ac:dyDescent="0.35">
      <c r="C780" s="185"/>
    </row>
    <row r="781" spans="3:3" ht="42.75" customHeight="1" x14ac:dyDescent="0.35">
      <c r="C781" s="185"/>
    </row>
    <row r="782" spans="3:3" ht="42.75" customHeight="1" x14ac:dyDescent="0.35">
      <c r="C782" s="185"/>
    </row>
    <row r="783" spans="3:3" ht="42.75" customHeight="1" x14ac:dyDescent="0.35">
      <c r="C783" s="185"/>
    </row>
    <row r="784" spans="3:3" ht="42.75" customHeight="1" x14ac:dyDescent="0.35">
      <c r="C784" s="185"/>
    </row>
    <row r="785" spans="3:3" ht="42.75" customHeight="1" x14ac:dyDescent="0.35">
      <c r="C785" s="185"/>
    </row>
    <row r="786" spans="3:3" ht="42.75" customHeight="1" x14ac:dyDescent="0.35">
      <c r="C786" s="185"/>
    </row>
    <row r="787" spans="3:3" ht="42.75" customHeight="1" x14ac:dyDescent="0.35">
      <c r="C787" s="185"/>
    </row>
    <row r="788" spans="3:3" ht="42.75" customHeight="1" x14ac:dyDescent="0.35">
      <c r="C788" s="185"/>
    </row>
    <row r="789" spans="3:3" ht="42.75" customHeight="1" x14ac:dyDescent="0.35">
      <c r="C789" s="185"/>
    </row>
    <row r="790" spans="3:3" ht="42.75" customHeight="1" x14ac:dyDescent="0.35">
      <c r="C790" s="185"/>
    </row>
    <row r="791" spans="3:3" ht="42.75" customHeight="1" x14ac:dyDescent="0.35">
      <c r="C791" s="185"/>
    </row>
    <row r="792" spans="3:3" ht="42.75" customHeight="1" x14ac:dyDescent="0.35">
      <c r="C792" s="185"/>
    </row>
    <row r="793" spans="3:3" ht="42.75" customHeight="1" x14ac:dyDescent="0.35">
      <c r="C793" s="185"/>
    </row>
    <row r="794" spans="3:3" ht="42.75" customHeight="1" x14ac:dyDescent="0.35">
      <c r="C794" s="185"/>
    </row>
    <row r="795" spans="3:3" ht="42.75" customHeight="1" x14ac:dyDescent="0.35">
      <c r="C795" s="185"/>
    </row>
    <row r="796" spans="3:3" ht="42.75" customHeight="1" x14ac:dyDescent="0.35">
      <c r="C796" s="185"/>
    </row>
    <row r="797" spans="3:3" ht="42.75" customHeight="1" x14ac:dyDescent="0.35">
      <c r="C797" s="185"/>
    </row>
    <row r="798" spans="3:3" ht="42.75" customHeight="1" x14ac:dyDescent="0.35">
      <c r="C798" s="185"/>
    </row>
    <row r="799" spans="3:3" ht="42.75" customHeight="1" x14ac:dyDescent="0.35">
      <c r="C799" s="185"/>
    </row>
    <row r="800" spans="3:3" ht="42.75" customHeight="1" x14ac:dyDescent="0.35">
      <c r="C800" s="185"/>
    </row>
    <row r="801" spans="3:3" ht="42.75" customHeight="1" x14ac:dyDescent="0.35">
      <c r="C801" s="185"/>
    </row>
    <row r="802" spans="3:3" ht="42.75" customHeight="1" x14ac:dyDescent="0.35">
      <c r="C802" s="185"/>
    </row>
    <row r="803" spans="3:3" ht="42.75" customHeight="1" x14ac:dyDescent="0.35">
      <c r="C803" s="185"/>
    </row>
    <row r="804" spans="3:3" ht="42.75" customHeight="1" x14ac:dyDescent="0.35">
      <c r="C804" s="185"/>
    </row>
    <row r="805" spans="3:3" ht="42.75" customHeight="1" x14ac:dyDescent="0.35">
      <c r="C805" s="185"/>
    </row>
    <row r="806" spans="3:3" ht="42.75" customHeight="1" x14ac:dyDescent="0.35">
      <c r="C806" s="185"/>
    </row>
    <row r="807" spans="3:3" ht="42.75" customHeight="1" x14ac:dyDescent="0.35">
      <c r="C807" s="185"/>
    </row>
    <row r="808" spans="3:3" ht="42.75" customHeight="1" x14ac:dyDescent="0.35">
      <c r="C808" s="185"/>
    </row>
    <row r="809" spans="3:3" ht="42.75" customHeight="1" x14ac:dyDescent="0.35">
      <c r="C809" s="185"/>
    </row>
    <row r="810" spans="3:3" ht="42.75" customHeight="1" x14ac:dyDescent="0.35">
      <c r="C810" s="185"/>
    </row>
    <row r="811" spans="3:3" ht="42.75" customHeight="1" x14ac:dyDescent="0.35">
      <c r="C811" s="185"/>
    </row>
    <row r="812" spans="3:3" ht="42.75" customHeight="1" x14ac:dyDescent="0.35">
      <c r="C812" s="185"/>
    </row>
    <row r="813" spans="3:3" ht="42.75" customHeight="1" x14ac:dyDescent="0.35">
      <c r="C813" s="185"/>
    </row>
    <row r="814" spans="3:3" ht="42.75" customHeight="1" x14ac:dyDescent="0.35">
      <c r="C814" s="185"/>
    </row>
    <row r="815" spans="3:3" ht="42.75" customHeight="1" x14ac:dyDescent="0.35">
      <c r="C815" s="185"/>
    </row>
    <row r="816" spans="3:3" ht="42.75" customHeight="1" x14ac:dyDescent="0.35">
      <c r="C816" s="185"/>
    </row>
    <row r="817" spans="3:3" ht="42.75" customHeight="1" x14ac:dyDescent="0.35">
      <c r="C817" s="185"/>
    </row>
    <row r="818" spans="3:3" ht="42.75" customHeight="1" x14ac:dyDescent="0.35">
      <c r="C818" s="185"/>
    </row>
    <row r="819" spans="3:3" ht="42.75" customHeight="1" x14ac:dyDescent="0.35">
      <c r="C819" s="185"/>
    </row>
    <row r="820" spans="3:3" ht="42.75" customHeight="1" x14ac:dyDescent="0.35">
      <c r="C820" s="185"/>
    </row>
    <row r="821" spans="3:3" ht="42.75" customHeight="1" x14ac:dyDescent="0.35">
      <c r="C821" s="185"/>
    </row>
    <row r="822" spans="3:3" ht="42.75" customHeight="1" x14ac:dyDescent="0.35">
      <c r="C822" s="185"/>
    </row>
    <row r="823" spans="3:3" ht="42.75" customHeight="1" x14ac:dyDescent="0.35">
      <c r="C823" s="185"/>
    </row>
    <row r="824" spans="3:3" ht="42.75" customHeight="1" x14ac:dyDescent="0.35">
      <c r="C824" s="185"/>
    </row>
    <row r="825" spans="3:3" ht="42.75" customHeight="1" x14ac:dyDescent="0.35">
      <c r="C825" s="185"/>
    </row>
    <row r="826" spans="3:3" ht="42.75" customHeight="1" x14ac:dyDescent="0.35">
      <c r="C826" s="185"/>
    </row>
    <row r="827" spans="3:3" ht="42.75" customHeight="1" x14ac:dyDescent="0.35">
      <c r="C827" s="185"/>
    </row>
    <row r="828" spans="3:3" ht="42.75" customHeight="1" x14ac:dyDescent="0.35">
      <c r="C828" s="185"/>
    </row>
    <row r="829" spans="3:3" ht="42.75" customHeight="1" x14ac:dyDescent="0.35">
      <c r="C829" s="185"/>
    </row>
    <row r="830" spans="3:3" ht="42.75" customHeight="1" x14ac:dyDescent="0.35">
      <c r="C830" s="185"/>
    </row>
    <row r="831" spans="3:3" ht="42.75" customHeight="1" x14ac:dyDescent="0.35">
      <c r="C831" s="185"/>
    </row>
    <row r="832" spans="3:3" ht="42.75" customHeight="1" x14ac:dyDescent="0.35">
      <c r="C832" s="185"/>
    </row>
    <row r="833" spans="3:3" ht="42.75" customHeight="1" x14ac:dyDescent="0.35">
      <c r="C833" s="185"/>
    </row>
    <row r="834" spans="3:3" ht="42.75" customHeight="1" x14ac:dyDescent="0.35">
      <c r="C834" s="185"/>
    </row>
    <row r="835" spans="3:3" ht="42.75" customHeight="1" x14ac:dyDescent="0.35">
      <c r="C835" s="185"/>
    </row>
    <row r="836" spans="3:3" ht="42.75" customHeight="1" x14ac:dyDescent="0.35">
      <c r="C836" s="185"/>
    </row>
    <row r="837" spans="3:3" ht="42.75" customHeight="1" x14ac:dyDescent="0.35">
      <c r="C837" s="185"/>
    </row>
    <row r="838" spans="3:3" ht="42.75" customHeight="1" x14ac:dyDescent="0.35">
      <c r="C838" s="185"/>
    </row>
    <row r="839" spans="3:3" ht="42.75" customHeight="1" x14ac:dyDescent="0.35">
      <c r="C839" s="185"/>
    </row>
    <row r="840" spans="3:3" ht="42.75" customHeight="1" x14ac:dyDescent="0.35">
      <c r="C840" s="185"/>
    </row>
    <row r="841" spans="3:3" ht="42.75" customHeight="1" x14ac:dyDescent="0.35">
      <c r="C841" s="185"/>
    </row>
    <row r="842" spans="3:3" ht="42.75" customHeight="1" x14ac:dyDescent="0.35">
      <c r="C842" s="185"/>
    </row>
    <row r="843" spans="3:3" ht="42.75" customHeight="1" x14ac:dyDescent="0.35">
      <c r="C843" s="185"/>
    </row>
    <row r="844" spans="3:3" ht="42.75" customHeight="1" x14ac:dyDescent="0.35">
      <c r="C844" s="185"/>
    </row>
    <row r="845" spans="3:3" ht="42.75" customHeight="1" x14ac:dyDescent="0.35">
      <c r="C845" s="185"/>
    </row>
    <row r="846" spans="3:3" ht="42.75" customHeight="1" x14ac:dyDescent="0.35">
      <c r="C846" s="185"/>
    </row>
    <row r="847" spans="3:3" ht="42.75" customHeight="1" x14ac:dyDescent="0.35">
      <c r="C847" s="185"/>
    </row>
    <row r="848" spans="3:3" ht="42.75" customHeight="1" x14ac:dyDescent="0.35">
      <c r="C848" s="185"/>
    </row>
    <row r="849" spans="3:3" ht="42.75" customHeight="1" x14ac:dyDescent="0.35">
      <c r="C849" s="185"/>
    </row>
    <row r="850" spans="3:3" ht="42.75" customHeight="1" x14ac:dyDescent="0.35">
      <c r="C850" s="185"/>
    </row>
    <row r="851" spans="3:3" ht="42.75" customHeight="1" x14ac:dyDescent="0.35">
      <c r="C851" s="185"/>
    </row>
    <row r="852" spans="3:3" ht="42.75" customHeight="1" x14ac:dyDescent="0.35">
      <c r="C852" s="185"/>
    </row>
    <row r="853" spans="3:3" ht="42.75" customHeight="1" x14ac:dyDescent="0.35">
      <c r="C853" s="185"/>
    </row>
    <row r="854" spans="3:3" ht="42.75" customHeight="1" x14ac:dyDescent="0.35">
      <c r="C854" s="185"/>
    </row>
    <row r="855" spans="3:3" ht="42.75" customHeight="1" x14ac:dyDescent="0.35">
      <c r="C855" s="185"/>
    </row>
    <row r="856" spans="3:3" ht="42.75" customHeight="1" x14ac:dyDescent="0.35">
      <c r="C856" s="185"/>
    </row>
    <row r="857" spans="3:3" ht="42.75" customHeight="1" x14ac:dyDescent="0.35">
      <c r="C857" s="185"/>
    </row>
    <row r="858" spans="3:3" ht="42.75" customHeight="1" x14ac:dyDescent="0.35">
      <c r="C858" s="185"/>
    </row>
    <row r="859" spans="3:3" ht="42.75" customHeight="1" x14ac:dyDescent="0.35">
      <c r="C859" s="185"/>
    </row>
    <row r="860" spans="3:3" ht="42.75" customHeight="1" x14ac:dyDescent="0.35">
      <c r="C860" s="185"/>
    </row>
    <row r="861" spans="3:3" ht="42.75" customHeight="1" x14ac:dyDescent="0.35">
      <c r="C861" s="185"/>
    </row>
    <row r="862" spans="3:3" ht="42.75" customHeight="1" x14ac:dyDescent="0.35">
      <c r="C862" s="185"/>
    </row>
    <row r="863" spans="3:3" ht="42.75" customHeight="1" x14ac:dyDescent="0.35">
      <c r="C863" s="185"/>
    </row>
    <row r="864" spans="3:3" ht="42.75" customHeight="1" x14ac:dyDescent="0.35">
      <c r="C864" s="185"/>
    </row>
    <row r="865" spans="3:3" ht="42.75" customHeight="1" x14ac:dyDescent="0.35">
      <c r="C865" s="185"/>
    </row>
    <row r="866" spans="3:3" ht="42.75" customHeight="1" x14ac:dyDescent="0.35">
      <c r="C866" s="185"/>
    </row>
    <row r="867" spans="3:3" ht="42.75" customHeight="1" x14ac:dyDescent="0.35">
      <c r="C867" s="185"/>
    </row>
    <row r="868" spans="3:3" ht="42.75" customHeight="1" x14ac:dyDescent="0.35">
      <c r="C868" s="185"/>
    </row>
    <row r="869" spans="3:3" ht="42.75" customHeight="1" x14ac:dyDescent="0.35">
      <c r="C869" s="185"/>
    </row>
    <row r="870" spans="3:3" ht="42.75" customHeight="1" x14ac:dyDescent="0.35">
      <c r="C870" s="185"/>
    </row>
    <row r="871" spans="3:3" ht="42.75" customHeight="1" x14ac:dyDescent="0.35">
      <c r="C871" s="185"/>
    </row>
    <row r="872" spans="3:3" ht="42.75" customHeight="1" x14ac:dyDescent="0.35">
      <c r="C872" s="185"/>
    </row>
    <row r="873" spans="3:3" ht="42.75" customHeight="1" x14ac:dyDescent="0.35">
      <c r="C873" s="185"/>
    </row>
    <row r="874" spans="3:3" ht="42.75" customHeight="1" x14ac:dyDescent="0.35">
      <c r="C874" s="185"/>
    </row>
    <row r="875" spans="3:3" ht="42.75" customHeight="1" x14ac:dyDescent="0.35">
      <c r="C875" s="185"/>
    </row>
    <row r="876" spans="3:3" ht="42.75" customHeight="1" x14ac:dyDescent="0.35">
      <c r="C876" s="185"/>
    </row>
    <row r="877" spans="3:3" ht="42.75" customHeight="1" x14ac:dyDescent="0.35">
      <c r="C877" s="185"/>
    </row>
    <row r="878" spans="3:3" ht="42.75" customHeight="1" x14ac:dyDescent="0.35">
      <c r="C878" s="185"/>
    </row>
    <row r="879" spans="3:3" ht="42.75" customHeight="1" x14ac:dyDescent="0.35">
      <c r="C879" s="185"/>
    </row>
    <row r="880" spans="3:3" ht="42.75" customHeight="1" x14ac:dyDescent="0.35">
      <c r="C880" s="185"/>
    </row>
    <row r="881" spans="3:3" ht="42.75" customHeight="1" x14ac:dyDescent="0.35">
      <c r="C881" s="185"/>
    </row>
    <row r="882" spans="3:3" ht="42.75" customHeight="1" x14ac:dyDescent="0.35">
      <c r="C882" s="185"/>
    </row>
    <row r="883" spans="3:3" ht="42.75" customHeight="1" x14ac:dyDescent="0.35">
      <c r="C883" s="185"/>
    </row>
    <row r="884" spans="3:3" ht="42.75" customHeight="1" x14ac:dyDescent="0.35">
      <c r="C884" s="185"/>
    </row>
    <row r="885" spans="3:3" ht="42.75" customHeight="1" x14ac:dyDescent="0.35">
      <c r="C885" s="185"/>
    </row>
    <row r="886" spans="3:3" ht="42.75" customHeight="1" x14ac:dyDescent="0.35">
      <c r="C886" s="185"/>
    </row>
    <row r="887" spans="3:3" ht="42.75" customHeight="1" x14ac:dyDescent="0.35">
      <c r="C887" s="185"/>
    </row>
    <row r="888" spans="3:3" ht="42.75" customHeight="1" x14ac:dyDescent="0.35">
      <c r="C888" s="185"/>
    </row>
    <row r="889" spans="3:3" ht="42.75" customHeight="1" x14ac:dyDescent="0.35">
      <c r="C889" s="185"/>
    </row>
    <row r="890" spans="3:3" ht="42.75" customHeight="1" x14ac:dyDescent="0.35">
      <c r="C890" s="185"/>
    </row>
    <row r="891" spans="3:3" ht="42.75" customHeight="1" x14ac:dyDescent="0.35">
      <c r="C891" s="185"/>
    </row>
    <row r="892" spans="3:3" ht="42.75" customHeight="1" x14ac:dyDescent="0.35">
      <c r="C892" s="185"/>
    </row>
    <row r="893" spans="3:3" ht="42.75" customHeight="1" x14ac:dyDescent="0.35">
      <c r="C893" s="185"/>
    </row>
    <row r="894" spans="3:3" ht="42.75" customHeight="1" x14ac:dyDescent="0.35">
      <c r="C894" s="185"/>
    </row>
    <row r="895" spans="3:3" ht="42.75" customHeight="1" x14ac:dyDescent="0.35">
      <c r="C895" s="185"/>
    </row>
    <row r="896" spans="3:3" ht="42.75" customHeight="1" x14ac:dyDescent="0.35">
      <c r="C896" s="185"/>
    </row>
    <row r="897" spans="3:3" ht="42.75" customHeight="1" x14ac:dyDescent="0.35">
      <c r="C897" s="185"/>
    </row>
    <row r="898" spans="3:3" ht="42.75" customHeight="1" x14ac:dyDescent="0.35">
      <c r="C898" s="185"/>
    </row>
    <row r="899" spans="3:3" ht="42.75" customHeight="1" x14ac:dyDescent="0.35">
      <c r="C899" s="185"/>
    </row>
    <row r="900" spans="3:3" ht="42.75" customHeight="1" x14ac:dyDescent="0.35">
      <c r="C900" s="185"/>
    </row>
    <row r="901" spans="3:3" ht="42.75" customHeight="1" x14ac:dyDescent="0.35">
      <c r="C901" s="185"/>
    </row>
    <row r="902" spans="3:3" ht="42.75" customHeight="1" x14ac:dyDescent="0.35">
      <c r="C902" s="185"/>
    </row>
    <row r="903" spans="3:3" ht="42.75" customHeight="1" x14ac:dyDescent="0.35">
      <c r="C903" s="185"/>
    </row>
    <row r="904" spans="3:3" ht="42.75" customHeight="1" x14ac:dyDescent="0.35">
      <c r="C904" s="185"/>
    </row>
    <row r="905" spans="3:3" ht="42.75" customHeight="1" x14ac:dyDescent="0.35">
      <c r="C905" s="185"/>
    </row>
    <row r="906" spans="3:3" ht="42.75" customHeight="1" x14ac:dyDescent="0.35">
      <c r="C906" s="185"/>
    </row>
    <row r="907" spans="3:3" ht="42.75" customHeight="1" x14ac:dyDescent="0.35">
      <c r="C907" s="185"/>
    </row>
    <row r="908" spans="3:3" ht="42.75" customHeight="1" x14ac:dyDescent="0.35">
      <c r="C908" s="185"/>
    </row>
    <row r="909" spans="3:3" ht="42.75" customHeight="1" x14ac:dyDescent="0.35">
      <c r="C909" s="185"/>
    </row>
    <row r="910" spans="3:3" ht="42.75" customHeight="1" x14ac:dyDescent="0.35">
      <c r="C910" s="185"/>
    </row>
    <row r="911" spans="3:3" ht="42.75" customHeight="1" x14ac:dyDescent="0.35">
      <c r="C911" s="185"/>
    </row>
    <row r="912" spans="3:3" ht="42.75" customHeight="1" x14ac:dyDescent="0.35">
      <c r="C912" s="185"/>
    </row>
    <row r="913" spans="3:3" ht="42.75" customHeight="1" x14ac:dyDescent="0.35">
      <c r="C913" s="185"/>
    </row>
    <row r="914" spans="3:3" ht="42.75" customHeight="1" x14ac:dyDescent="0.35">
      <c r="C914" s="185"/>
    </row>
    <row r="915" spans="3:3" ht="42.75" customHeight="1" x14ac:dyDescent="0.35">
      <c r="C915" s="185"/>
    </row>
    <row r="916" spans="3:3" ht="42.75" customHeight="1" x14ac:dyDescent="0.35">
      <c r="C916" s="185"/>
    </row>
    <row r="917" spans="3:3" ht="42.75" customHeight="1" x14ac:dyDescent="0.35">
      <c r="C917" s="185"/>
    </row>
    <row r="918" spans="3:3" ht="42.75" customHeight="1" x14ac:dyDescent="0.35">
      <c r="C918" s="185"/>
    </row>
    <row r="919" spans="3:3" ht="42.75" customHeight="1" x14ac:dyDescent="0.35">
      <c r="C919" s="185"/>
    </row>
    <row r="920" spans="3:3" ht="42.75" customHeight="1" x14ac:dyDescent="0.35">
      <c r="C920" s="185"/>
    </row>
    <row r="921" spans="3:3" ht="42.75" customHeight="1" x14ac:dyDescent="0.35">
      <c r="C921" s="185"/>
    </row>
    <row r="922" spans="3:3" ht="42.75" customHeight="1" x14ac:dyDescent="0.35">
      <c r="C922" s="185"/>
    </row>
    <row r="923" spans="3:3" ht="42.75" customHeight="1" x14ac:dyDescent="0.35">
      <c r="C923" s="185"/>
    </row>
    <row r="924" spans="3:3" ht="42.75" customHeight="1" x14ac:dyDescent="0.35">
      <c r="C924" s="185"/>
    </row>
    <row r="925" spans="3:3" ht="42.75" customHeight="1" x14ac:dyDescent="0.35">
      <c r="C925" s="185"/>
    </row>
    <row r="926" spans="3:3" ht="42.75" customHeight="1" x14ac:dyDescent="0.35">
      <c r="C926" s="185"/>
    </row>
    <row r="927" spans="3:3" ht="42.75" customHeight="1" x14ac:dyDescent="0.35">
      <c r="C927" s="185"/>
    </row>
    <row r="928" spans="3:3" ht="42.75" customHeight="1" x14ac:dyDescent="0.35">
      <c r="C928" s="185"/>
    </row>
    <row r="929" spans="3:3" ht="42.75" customHeight="1" x14ac:dyDescent="0.35">
      <c r="C929" s="185"/>
    </row>
    <row r="930" spans="3:3" ht="42.75" customHeight="1" x14ac:dyDescent="0.35">
      <c r="C930" s="185"/>
    </row>
    <row r="931" spans="3:3" ht="42.75" customHeight="1" x14ac:dyDescent="0.35">
      <c r="C931" s="185"/>
    </row>
    <row r="932" spans="3:3" ht="42.75" customHeight="1" x14ac:dyDescent="0.35">
      <c r="C932" s="185"/>
    </row>
    <row r="933" spans="3:3" ht="42.75" customHeight="1" x14ac:dyDescent="0.35">
      <c r="C933" s="185"/>
    </row>
    <row r="934" spans="3:3" ht="42.75" customHeight="1" x14ac:dyDescent="0.35">
      <c r="C934" s="185"/>
    </row>
    <row r="935" spans="3:3" ht="42.75" customHeight="1" x14ac:dyDescent="0.35">
      <c r="C935" s="185"/>
    </row>
    <row r="936" spans="3:3" ht="42.75" customHeight="1" x14ac:dyDescent="0.35">
      <c r="C936" s="185"/>
    </row>
    <row r="937" spans="3:3" ht="42.75" customHeight="1" x14ac:dyDescent="0.35">
      <c r="C937" s="185"/>
    </row>
    <row r="938" spans="3:3" ht="42.75" customHeight="1" x14ac:dyDescent="0.35">
      <c r="C938" s="185"/>
    </row>
    <row r="939" spans="3:3" ht="42.75" customHeight="1" x14ac:dyDescent="0.35">
      <c r="C939" s="185"/>
    </row>
    <row r="940" spans="3:3" ht="42.75" customHeight="1" x14ac:dyDescent="0.35">
      <c r="C940" s="185"/>
    </row>
    <row r="941" spans="3:3" ht="42.75" customHeight="1" x14ac:dyDescent="0.35">
      <c r="C941" s="185"/>
    </row>
    <row r="942" spans="3:3" ht="42.75" customHeight="1" x14ac:dyDescent="0.35">
      <c r="C942" s="185"/>
    </row>
    <row r="943" spans="3:3" ht="42.75" customHeight="1" x14ac:dyDescent="0.35">
      <c r="C943" s="185"/>
    </row>
    <row r="944" spans="3:3" ht="42.75" customHeight="1" x14ac:dyDescent="0.35">
      <c r="C944" s="185"/>
    </row>
    <row r="945" spans="3:3" ht="42.75" customHeight="1" x14ac:dyDescent="0.35">
      <c r="C945" s="185"/>
    </row>
    <row r="946" spans="3:3" ht="42.75" customHeight="1" x14ac:dyDescent="0.35">
      <c r="C946" s="185"/>
    </row>
    <row r="947" spans="3:3" ht="42.75" customHeight="1" x14ac:dyDescent="0.35">
      <c r="C947" s="185"/>
    </row>
    <row r="948" spans="3:3" ht="42.75" customHeight="1" x14ac:dyDescent="0.35">
      <c r="C948" s="185"/>
    </row>
    <row r="949" spans="3:3" ht="42.75" customHeight="1" x14ac:dyDescent="0.35">
      <c r="C949" s="185"/>
    </row>
    <row r="950" spans="3:3" ht="42.75" customHeight="1" x14ac:dyDescent="0.35">
      <c r="C950" s="185"/>
    </row>
    <row r="951" spans="3:3" ht="42.75" customHeight="1" x14ac:dyDescent="0.35">
      <c r="C951" s="185"/>
    </row>
    <row r="952" spans="3:3" ht="42.75" customHeight="1" x14ac:dyDescent="0.35">
      <c r="C952" s="185"/>
    </row>
    <row r="953" spans="3:3" ht="42.75" customHeight="1" x14ac:dyDescent="0.35">
      <c r="C953" s="185"/>
    </row>
    <row r="954" spans="3:3" ht="42.75" customHeight="1" x14ac:dyDescent="0.35">
      <c r="C954" s="185"/>
    </row>
    <row r="955" spans="3:3" ht="42.75" customHeight="1" x14ac:dyDescent="0.35">
      <c r="C955" s="185"/>
    </row>
    <row r="956" spans="3:3" ht="42.75" customHeight="1" x14ac:dyDescent="0.35">
      <c r="C956" s="185"/>
    </row>
    <row r="957" spans="3:3" ht="42.75" customHeight="1" x14ac:dyDescent="0.35">
      <c r="C957" s="185"/>
    </row>
    <row r="958" spans="3:3" ht="42.75" customHeight="1" x14ac:dyDescent="0.35">
      <c r="C958" s="185"/>
    </row>
    <row r="959" spans="3:3" ht="42.75" customHeight="1" x14ac:dyDescent="0.35">
      <c r="C959" s="185"/>
    </row>
    <row r="960" spans="3:3" ht="42.75" customHeight="1" x14ac:dyDescent="0.35">
      <c r="C960" s="185"/>
    </row>
    <row r="961" spans="3:3" ht="42.75" customHeight="1" x14ac:dyDescent="0.35">
      <c r="C961" s="185"/>
    </row>
    <row r="962" spans="3:3" ht="42.75" customHeight="1" x14ac:dyDescent="0.35">
      <c r="C962" s="185"/>
    </row>
    <row r="963" spans="3:3" ht="42.75" customHeight="1" x14ac:dyDescent="0.35">
      <c r="C963" s="185"/>
    </row>
    <row r="964" spans="3:3" ht="42.75" customHeight="1" x14ac:dyDescent="0.35">
      <c r="C964" s="185"/>
    </row>
    <row r="965" spans="3:3" ht="42.75" customHeight="1" x14ac:dyDescent="0.35">
      <c r="C965" s="185"/>
    </row>
    <row r="966" spans="3:3" ht="42.75" customHeight="1" x14ac:dyDescent="0.35">
      <c r="C966" s="185"/>
    </row>
    <row r="967" spans="3:3" ht="42.75" customHeight="1" x14ac:dyDescent="0.35">
      <c r="C967" s="185"/>
    </row>
    <row r="968" spans="3:3" ht="42.75" customHeight="1" x14ac:dyDescent="0.35">
      <c r="C968" s="185"/>
    </row>
    <row r="969" spans="3:3" ht="42.75" customHeight="1" x14ac:dyDescent="0.35">
      <c r="C969" s="185"/>
    </row>
    <row r="970" spans="3:3" ht="42.75" customHeight="1" x14ac:dyDescent="0.35">
      <c r="C970" s="185"/>
    </row>
    <row r="971" spans="3:3" ht="42.75" customHeight="1" x14ac:dyDescent="0.35">
      <c r="C971" s="185"/>
    </row>
    <row r="972" spans="3:3" ht="42.75" customHeight="1" x14ac:dyDescent="0.35">
      <c r="C972" s="185"/>
    </row>
    <row r="973" spans="3:3" ht="42.75" customHeight="1" x14ac:dyDescent="0.35">
      <c r="C973" s="185"/>
    </row>
    <row r="974" spans="3:3" ht="42.75" customHeight="1" x14ac:dyDescent="0.35">
      <c r="C974" s="185"/>
    </row>
    <row r="975" spans="3:3" ht="42.75" customHeight="1" x14ac:dyDescent="0.35">
      <c r="C975" s="185"/>
    </row>
    <row r="976" spans="3:3" ht="42.75" customHeight="1" x14ac:dyDescent="0.35">
      <c r="C976" s="185"/>
    </row>
    <row r="977" spans="3:3" ht="42.75" customHeight="1" x14ac:dyDescent="0.35">
      <c r="C977" s="185"/>
    </row>
    <row r="978" spans="3:3" ht="42.75" customHeight="1" x14ac:dyDescent="0.35">
      <c r="C978" s="185"/>
    </row>
    <row r="979" spans="3:3" ht="42.75" customHeight="1" x14ac:dyDescent="0.35">
      <c r="C979" s="185"/>
    </row>
    <row r="980" spans="3:3" ht="42.75" customHeight="1" x14ac:dyDescent="0.35">
      <c r="C980" s="185"/>
    </row>
    <row r="981" spans="3:3" ht="42.75" customHeight="1" x14ac:dyDescent="0.35">
      <c r="C981" s="185"/>
    </row>
    <row r="982" spans="3:3" ht="42.75" customHeight="1" x14ac:dyDescent="0.35">
      <c r="C982" s="185"/>
    </row>
    <row r="983" spans="3:3" ht="42.75" customHeight="1" x14ac:dyDescent="0.35">
      <c r="C983" s="185"/>
    </row>
    <row r="984" spans="3:3" ht="42.75" customHeight="1" x14ac:dyDescent="0.35">
      <c r="C984" s="185"/>
    </row>
    <row r="985" spans="3:3" ht="42.75" customHeight="1" x14ac:dyDescent="0.35">
      <c r="C985" s="185"/>
    </row>
    <row r="986" spans="3:3" ht="42.75" customHeight="1" x14ac:dyDescent="0.35">
      <c r="C986" s="185"/>
    </row>
    <row r="987" spans="3:3" ht="42.75" customHeight="1" x14ac:dyDescent="0.35">
      <c r="C987" s="185"/>
    </row>
    <row r="988" spans="3:3" ht="42.75" customHeight="1" x14ac:dyDescent="0.35">
      <c r="C988" s="185"/>
    </row>
    <row r="989" spans="3:3" ht="42.75" customHeight="1" x14ac:dyDescent="0.35">
      <c r="C989" s="185"/>
    </row>
    <row r="990" spans="3:3" ht="42.75" customHeight="1" x14ac:dyDescent="0.35">
      <c r="C990" s="185"/>
    </row>
    <row r="991" spans="3:3" ht="42.75" customHeight="1" x14ac:dyDescent="0.35">
      <c r="C991" s="185"/>
    </row>
    <row r="992" spans="3:3" ht="42.75" customHeight="1" x14ac:dyDescent="0.35">
      <c r="C992" s="185"/>
    </row>
    <row r="993" spans="3:3" ht="42.75" customHeight="1" x14ac:dyDescent="0.35">
      <c r="C993" s="185"/>
    </row>
    <row r="994" spans="3:3" ht="42.75" customHeight="1" x14ac:dyDescent="0.35">
      <c r="C994" s="185"/>
    </row>
    <row r="995" spans="3:3" ht="42.75" customHeight="1" x14ac:dyDescent="0.35">
      <c r="C995" s="185"/>
    </row>
    <row r="996" spans="3:3" ht="42.75" customHeight="1" x14ac:dyDescent="0.35">
      <c r="C996" s="185"/>
    </row>
    <row r="997" spans="3:3" ht="42.75" customHeight="1" x14ac:dyDescent="0.35">
      <c r="C997" s="185"/>
    </row>
    <row r="998" spans="3:3" ht="42.75" customHeight="1" x14ac:dyDescent="0.35">
      <c r="C998" s="185"/>
    </row>
    <row r="999" spans="3:3" ht="42.75" customHeight="1" x14ac:dyDescent="0.35">
      <c r="C999" s="185"/>
    </row>
  </sheetData>
  <mergeCells count="2">
    <mergeCell ref="D1:X1"/>
    <mergeCell ref="D2:X2"/>
  </mergeCells>
  <conditionalFormatting sqref="A5:A10">
    <cfRule type="cellIs" dxfId="479" priority="71" operator="equal">
      <formula>"Marché en cours"</formula>
    </cfRule>
    <cfRule type="cellIs" dxfId="478" priority="70" operator="equal">
      <formula>"Marché terminé"</formula>
    </cfRule>
  </conditionalFormatting>
  <conditionalFormatting sqref="U5:U999">
    <cfRule type="expression" dxfId="477" priority="21">
      <formula>$B5="G"</formula>
    </cfRule>
    <cfRule type="expression" dxfId="476" priority="3">
      <formula>$B5="A"</formula>
    </cfRule>
    <cfRule type="expression" dxfId="475" priority="30">
      <formula>$B5="F"</formula>
    </cfRule>
    <cfRule type="expression" dxfId="474" priority="6">
      <formula>$B5="H"</formula>
    </cfRule>
    <cfRule type="expression" dxfId="473" priority="24">
      <formula>$B5="C"</formula>
    </cfRule>
    <cfRule type="expression" dxfId="472" priority="9">
      <formula>$B5="B"</formula>
    </cfRule>
    <cfRule type="expression" dxfId="471" priority="54">
      <formula>$B5="U"</formula>
    </cfRule>
    <cfRule type="expression" dxfId="470" priority="12">
      <formula>$B5="J"</formula>
    </cfRule>
    <cfRule type="expression" dxfId="469" priority="36">
      <formula>$B5="I"</formula>
    </cfRule>
    <cfRule type="expression" dxfId="468" priority="15">
      <formula>$B5="R"</formula>
    </cfRule>
    <cfRule type="expression" dxfId="467" priority="27">
      <formula>$B5="D"</formula>
    </cfRule>
    <cfRule type="expression" dxfId="466" priority="18">
      <formula>$B5="N"</formula>
    </cfRule>
    <cfRule type="expression" dxfId="465" priority="33">
      <formula>$B5="E"</formula>
    </cfRule>
    <cfRule type="expression" dxfId="464" priority="39">
      <formula>$B5="M"</formula>
    </cfRule>
    <cfRule type="expression" dxfId="463" priority="42">
      <formula>$B5="O"</formula>
    </cfRule>
    <cfRule type="expression" dxfId="462" priority="45">
      <formula>$B5="P"</formula>
    </cfRule>
    <cfRule type="expression" dxfId="461" priority="48">
      <formula>$B5="S"</formula>
    </cfRule>
    <cfRule type="expression" dxfId="460" priority="51">
      <formula>$B5="T"</formula>
    </cfRule>
    <cfRule type="expression" dxfId="459" priority="57">
      <formula>$B5="V"</formula>
    </cfRule>
    <cfRule type="expression" dxfId="458" priority="60">
      <formula>$B5="W"</formula>
    </cfRule>
    <cfRule type="expression" dxfId="457" priority="66">
      <formula>$B5="Q"</formula>
    </cfRule>
    <cfRule type="expression" dxfId="456" priority="69">
      <formula>$B5="L"</formula>
    </cfRule>
    <cfRule type="expression" dxfId="455" priority="63">
      <formula>$B5="K"</formula>
    </cfRule>
  </conditionalFormatting>
  <conditionalFormatting sqref="V5:X999">
    <cfRule type="expression" dxfId="454" priority="2">
      <formula>$B5="A"</formula>
    </cfRule>
    <cfRule type="expression" dxfId="453" priority="41">
      <formula>$B5="O"</formula>
    </cfRule>
    <cfRule type="expression" dxfId="452" priority="5">
      <formula>$B5="H"</formula>
    </cfRule>
    <cfRule type="expression" dxfId="451" priority="44">
      <formula>$B5="P"</formula>
    </cfRule>
    <cfRule type="expression" dxfId="450" priority="8">
      <formula>$B5="B"</formula>
    </cfRule>
    <cfRule type="expression" dxfId="449" priority="47">
      <formula>$B5="S"</formula>
    </cfRule>
    <cfRule type="expression" dxfId="448" priority="14">
      <formula>$B5="R"</formula>
    </cfRule>
    <cfRule type="expression" dxfId="447" priority="50">
      <formula>$B5="T"</formula>
    </cfRule>
    <cfRule type="expression" dxfId="446" priority="17">
      <formula>$B5="N"</formula>
    </cfRule>
    <cfRule type="expression" dxfId="445" priority="53">
      <formula>$B5="U"</formula>
    </cfRule>
    <cfRule type="expression" dxfId="444" priority="20">
      <formula>$B5="G"</formula>
    </cfRule>
    <cfRule type="expression" dxfId="443" priority="56">
      <formula>$B5="V"</formula>
    </cfRule>
    <cfRule type="expression" dxfId="442" priority="23">
      <formula>$B5="C"</formula>
    </cfRule>
    <cfRule type="expression" dxfId="441" priority="59">
      <formula>$B5="W"</formula>
    </cfRule>
    <cfRule type="expression" dxfId="440" priority="26">
      <formula>$B5="D"</formula>
    </cfRule>
    <cfRule type="expression" dxfId="439" priority="62">
      <formula>$B5="K"</formula>
    </cfRule>
    <cfRule type="expression" dxfId="438" priority="38">
      <formula>$B5="M"</formula>
    </cfRule>
    <cfRule type="expression" dxfId="437" priority="65">
      <formula>$B5="Q"</formula>
    </cfRule>
    <cfRule type="expression" dxfId="436" priority="29">
      <formula>$B5="F"</formula>
    </cfRule>
    <cfRule type="expression" dxfId="435" priority="68">
      <formula>$B5="L"</formula>
    </cfRule>
    <cfRule type="expression" dxfId="434" priority="32">
      <formula>$B5="E"</formula>
    </cfRule>
    <cfRule type="expression" dxfId="433" priority="35">
      <formula>$B5="I"</formula>
    </cfRule>
    <cfRule type="expression" dxfId="432" priority="11">
      <formula>$B5="J"</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F2D1-597E-40AA-8EC3-4C1AD7B87CC8}">
  <sheetPr>
    <tabColor rgb="FF6A1B9A"/>
  </sheetPr>
  <dimension ref="A1:X1000"/>
  <sheetViews>
    <sheetView zoomScale="90" zoomScaleNormal="90" workbookViewId="0">
      <pane ySplit="5" topLeftCell="A6" activePane="bottomLeft" state="frozen"/>
      <selection pane="bottomLeft" activeCell="G11" sqref="G11"/>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70" t="s">
        <v>24</v>
      </c>
      <c r="E2" s="771"/>
      <c r="F2" s="771"/>
      <c r="G2" s="771"/>
      <c r="H2" s="771"/>
      <c r="I2" s="771"/>
      <c r="J2" s="771"/>
      <c r="K2" s="771"/>
      <c r="L2" s="771"/>
      <c r="M2" s="771"/>
      <c r="N2" s="771"/>
      <c r="O2" s="771"/>
      <c r="P2" s="771"/>
      <c r="Q2" s="771"/>
      <c r="R2" s="771"/>
      <c r="S2" s="771"/>
      <c r="T2" s="771"/>
      <c r="U2" s="771"/>
      <c r="V2" s="771"/>
      <c r="W2" s="771"/>
      <c r="X2" s="772"/>
    </row>
    <row r="3" spans="1:24" ht="20.149999999999999" customHeight="1" x14ac:dyDescent="0.35">
      <c r="D3" s="773" t="s">
        <v>21</v>
      </c>
      <c r="E3" s="773"/>
      <c r="F3" s="773"/>
      <c r="G3" s="773"/>
      <c r="H3" s="773"/>
      <c r="I3" s="773"/>
      <c r="J3" s="773"/>
      <c r="K3" s="773"/>
      <c r="L3" s="773"/>
      <c r="M3" s="773"/>
      <c r="N3" s="773"/>
      <c r="O3" s="773"/>
      <c r="P3" s="773"/>
      <c r="Q3" s="773"/>
      <c r="R3" s="773"/>
      <c r="S3" s="773"/>
      <c r="T3" s="773"/>
      <c r="U3" s="773"/>
      <c r="V3" s="773"/>
      <c r="W3" s="773"/>
      <c r="X3" s="773"/>
    </row>
    <row r="4" spans="1:24" ht="5.15" customHeight="1" x14ac:dyDescent="0.35"/>
    <row r="5" spans="1:24" ht="45" customHeight="1" x14ac:dyDescent="0.35">
      <c r="A5" s="605" t="s">
        <v>1755</v>
      </c>
      <c r="B5" s="606" t="s">
        <v>2513</v>
      </c>
      <c r="C5" s="606" t="s">
        <v>1147</v>
      </c>
      <c r="D5" s="209" t="s">
        <v>0</v>
      </c>
      <c r="E5" s="210" t="s">
        <v>1113</v>
      </c>
      <c r="F5" s="210" t="s">
        <v>2</v>
      </c>
      <c r="G5" s="210" t="s">
        <v>242</v>
      </c>
      <c r="H5" s="210" t="s">
        <v>3</v>
      </c>
      <c r="I5" s="210" t="s">
        <v>4</v>
      </c>
      <c r="J5" s="210" t="s">
        <v>5</v>
      </c>
      <c r="K5" s="210" t="s">
        <v>6</v>
      </c>
      <c r="L5" s="211" t="s">
        <v>7</v>
      </c>
      <c r="M5" s="211" t="s">
        <v>8</v>
      </c>
      <c r="N5" s="210" t="s">
        <v>9</v>
      </c>
      <c r="O5" s="212" t="s">
        <v>10</v>
      </c>
      <c r="P5" s="210" t="s">
        <v>11</v>
      </c>
      <c r="Q5" s="210" t="s">
        <v>12</v>
      </c>
      <c r="R5" s="210" t="s">
        <v>13</v>
      </c>
      <c r="S5" s="210" t="s">
        <v>14</v>
      </c>
      <c r="T5" s="210" t="s">
        <v>15</v>
      </c>
      <c r="U5" s="210" t="s">
        <v>16</v>
      </c>
      <c r="V5" s="210" t="s">
        <v>17</v>
      </c>
      <c r="W5" s="210" t="s">
        <v>18</v>
      </c>
      <c r="X5" s="213" t="s">
        <v>19</v>
      </c>
    </row>
    <row r="6" spans="1:24" ht="50.15" customHeight="1" x14ac:dyDescent="0.35">
      <c r="A6" s="196" t="str" cm="1">
        <f t="array" aca="1" ref="A6:X12" ca="1">_xlfn.LET(_xlpm.d,'📊 SYNTHÈSE TOUS MARCHÉS'!$A$2:$X$4993,_xlpm.c,'📊 SYNTHÈSE TOUS MARCHÉS'!$C$2:$C$4993,_xlfn._xlws.FILTER(IF(_xlpm.d="","",_xlpm.d),_xlpm.c="🧪 Chimie &amp; Biologie","Aucun marché"))</f>
        <v>Marché en cours</v>
      </c>
      <c r="B6" s="314" t="str">
        <f ca="1"/>
        <v>N</v>
      </c>
      <c r="C6" s="315" t="str">
        <f ca="1"/>
        <v>🧪 Chimie &amp; Biologie</v>
      </c>
      <c r="D6" s="316" t="str">
        <f ca="1"/>
        <v>Pôle Achats</v>
      </c>
      <c r="E6" s="317" t="str">
        <f ca="1"/>
        <v>2023ACHATSUGAP</v>
      </c>
      <c r="F6" s="316" t="str">
        <f ca="1"/>
        <v>Achats UGAP (centrale d'achats)</v>
      </c>
      <c r="G6" s="317" t="str">
        <f ca="1"/>
        <v>2023ACHATSUGAP</v>
      </c>
      <c r="H6" s="316" t="str">
        <f ca="1"/>
        <v>Achats UGAP (centrale d'achats)</v>
      </c>
      <c r="I6" s="318" t="str">
        <f ca="1"/>
        <v>Accord-cadre</v>
      </c>
      <c r="J6" s="318" t="str">
        <f ca="1"/>
        <v>Contrat à bon de commande</v>
      </c>
      <c r="K6" s="318" t="str">
        <f ca="1"/>
        <v>Contrat à bon de commande</v>
      </c>
      <c r="L6" s="319">
        <f ca="1"/>
        <v>44631</v>
      </c>
      <c r="M6" s="319">
        <f ca="1"/>
        <v>47574</v>
      </c>
      <c r="N6" s="317">
        <f ca="1"/>
        <v>4600004205</v>
      </c>
      <c r="O6" s="320">
        <f ca="1"/>
        <v>8620000</v>
      </c>
      <c r="P6" s="316" t="str">
        <f ca="1"/>
        <v>Fournitures courantes</v>
      </c>
      <c r="Q6" s="317">
        <f ca="1"/>
        <v>1588</v>
      </c>
      <c r="R6" s="321" t="str">
        <f ca="1"/>
        <v>UGAP</v>
      </c>
      <c r="S6" s="316" t="str">
        <f ca="1"/>
        <v>Accès direct  catalogue ugap.fr (création identifiant par le pôle achat public UPEC)</v>
      </c>
      <c r="T6" s="317" t="str">
        <f ca="1"/>
        <v>FR</v>
      </c>
      <c r="U6" s="322" t="str">
        <f ca="1"/>
        <v>https://www.ugap.fr/</v>
      </c>
      <c r="V6" s="316" t="str">
        <f ca="1"/>
        <v>Tous les sites de l'UPEC sauf marché(s) réservé(s) ou limité(s) à certains services particuliers. Contacter le Pôle achats dans le doute.</v>
      </c>
      <c r="W6" s="317" t="str">
        <f ca="1"/>
        <v>NB.11 ; NB.87 ; NB.02 ; NB.17 ; NB.35 ; NB.21 ; NB.43 ; NB.01 ; NB.51 ; NC.11 ; NB.15 ; NA.55 ; NB.84 ; NB.34 ; NA.25 ; NA.47 ; NB.86 ; NB.44 ; NB.24 ; NB.13 ; NB.04 ; NA.52 ; NA.79 ; NA.84 ; NA.56 ; NB.05 ; NA.71 ; NA.73 ; NB.16 ; NB.45 ; NA.05 ; NA.31 ; NB.03 ; NB.76 ; NB.12 ; NB.77 ; NA.76 ; NB.14</v>
      </c>
      <c r="X6" s="323" t="str">
        <f ca="1"/>
        <v>MICROTUBES, CRYOTUBES, TUBES A USAGE UNIQUE</v>
      </c>
    </row>
    <row r="7" spans="1:24" ht="50.15" customHeight="1" x14ac:dyDescent="0.35">
      <c r="A7" s="197" t="str">
        <f ca="1"/>
        <v>Marché terminé</v>
      </c>
      <c r="B7" s="324" t="str">
        <f ca="1"/>
        <v>N</v>
      </c>
      <c r="C7" s="325" t="str">
        <f ca="1"/>
        <v>🧪 Chimie &amp; Biologie</v>
      </c>
      <c r="D7" s="326" t="str">
        <f ca="1"/>
        <v>Pôle Achats</v>
      </c>
      <c r="E7" s="327" t="str">
        <f ca="1"/>
        <v>2023PNACHATO2K</v>
      </c>
      <c r="F7" s="326" t="str">
        <f ca="1"/>
        <v>ACHAT APPAREIL DE MESURE DU MÉTABOLISME CELLULAIRE O2K-IMRB</v>
      </c>
      <c r="G7" s="327" t="str">
        <f ca="1"/>
        <v>2023PNACHATO2K</v>
      </c>
      <c r="H7" s="326" t="str">
        <f ca="1"/>
        <v>ACHAT APPAREIL DE MESURE DU MÉTABOLISME CELLULAIRE O2K-IMRB</v>
      </c>
      <c r="I7" s="328" t="str">
        <f ca="1"/>
        <v>Procédure négociée</v>
      </c>
      <c r="J7" s="328" t="str">
        <f ca="1"/>
        <v>Marché</v>
      </c>
      <c r="K7" s="328" t="str">
        <f ca="1"/>
        <v>Contrat à bon de commande</v>
      </c>
      <c r="L7" s="329">
        <f ca="1"/>
        <v>45037</v>
      </c>
      <c r="M7" s="329">
        <f ca="1"/>
        <v>46132</v>
      </c>
      <c r="N7" s="327">
        <f ca="1"/>
        <v>4600004240</v>
      </c>
      <c r="O7" s="330">
        <f ca="1"/>
        <v>62190</v>
      </c>
      <c r="P7" s="326" t="str">
        <f ca="1"/>
        <v>Fournitures courantes</v>
      </c>
      <c r="Q7" s="327">
        <f ca="1"/>
        <v>17284</v>
      </c>
      <c r="R7" s="331" t="str">
        <f ca="1"/>
        <v>OROBOROS INSTRUMENTS</v>
      </c>
      <c r="S7" s="326" t="str">
        <f ca="1"/>
        <v/>
      </c>
      <c r="T7" s="327" t="str">
        <f ca="1"/>
        <v>AT</v>
      </c>
      <c r="U7" s="327" t="str">
        <f ca="1"/>
        <v>https://upecnumerique.sharepoint.com/sites/DAF-PRB/documents_contractuels/Forms/AllItems.aspx?RootFolder=/sites%2FDAF%2DPRB%2Fdocuments%5Fcontractuels%2F2%2EMarch%C3%A9s%20acc%C3%A8s%20LIMITE%2F9%2EInstruments%20scientifiques%2F2023PNACHATDVS%2F02%2EDocs%20tech%20%26%20financiers%2F2023PNACHATDVS&amp;View=%7B6F884D63%2DDCF1%2D49B2%2DBCDC%2DBDF571290E5C%7D</v>
      </c>
      <c r="V7" s="326" t="str">
        <f ca="1"/>
        <v>Tous les sites de l'UPEC sauf marché(s) réservé(s) ou limité(s) à certains services particuliers. Contacter le Pôle achats dans le doute.</v>
      </c>
      <c r="W7" s="327" t="str">
        <f ca="1"/>
        <v>NC.51</v>
      </c>
      <c r="X7" s="332" t="str">
        <f ca="1"/>
        <v>MATERIEL MICROMANIPULATION CELLULES ACCESSOIRES CONSO DEDIES</v>
      </c>
    </row>
    <row r="8" spans="1:24" ht="50.15" customHeight="1" x14ac:dyDescent="0.35">
      <c r="A8" s="197" t="str">
        <f ca="1"/>
        <v>Marché terminé</v>
      </c>
      <c r="B8" s="324" t="str">
        <f ca="1"/>
        <v>N</v>
      </c>
      <c r="C8" s="325" t="str">
        <f ca="1"/>
        <v>🧪 Chimie &amp; Biologie</v>
      </c>
      <c r="D8" s="326" t="str">
        <f ca="1"/>
        <v>Direction du Patrimoine et du Développement Durable</v>
      </c>
      <c r="E8" s="327" t="str">
        <f ca="1"/>
        <v>2023PNCYTOMVRI</v>
      </c>
      <c r="F8" s="326" t="str">
        <f ca="1"/>
        <v>Achat d'un équipement : Cytomètre en flux multiparamétrique alliant cytométrie conventionnelle et spectrale.</v>
      </c>
      <c r="G8" s="327" t="str">
        <f ca="1"/>
        <v>2023PNCYTOMVRI</v>
      </c>
      <c r="H8" s="326" t="str">
        <f ca="1"/>
        <v>Achat d'un équipement : Cytomètre en flux multiparamétrique alliant cytométrie conventionnelle et spectrale.</v>
      </c>
      <c r="I8" s="328" t="str">
        <f ca="1"/>
        <v>Procédure avec négociation</v>
      </c>
      <c r="J8" s="328" t="str">
        <f ca="1"/>
        <v>Marché subséquent</v>
      </c>
      <c r="K8" s="328" t="str">
        <f ca="1"/>
        <v>ordinaire</v>
      </c>
      <c r="L8" s="329">
        <f ca="1"/>
        <v>45184</v>
      </c>
      <c r="M8" s="329">
        <f ca="1"/>
        <v>45291</v>
      </c>
      <c r="N8" s="327">
        <f ca="1"/>
        <v>4600004264</v>
      </c>
      <c r="O8" s="330">
        <f ca="1"/>
        <v>395000</v>
      </c>
      <c r="P8" s="326" t="str">
        <f ca="1"/>
        <v>Fournitures courantes</v>
      </c>
      <c r="Q8" s="327">
        <f ca="1"/>
        <v>328</v>
      </c>
      <c r="R8" s="331" t="str">
        <f ca="1"/>
        <v>BECTON DICKINSON FRANCE SAS</v>
      </c>
      <c r="S8" s="326" t="str">
        <f ca="1"/>
        <v>serviceclientbdf@europe.bd.com ;  0476683636</v>
      </c>
      <c r="T8" s="327" t="str">
        <f ca="1"/>
        <v>FR</v>
      </c>
      <c r="U8" s="333" t="str">
        <f ca="1"/>
        <v>https://upecnumerique.sharepoint.com/:f:/r/sites/DAF-PRB/documents_contractuels/2.March%C3%A9s%20acc%C3%A8s%20LIMITE/9.Instruments%20scientifiques/2023PNCYTOMVRI?csf=1&amp;web=1</v>
      </c>
      <c r="V8" s="326" t="str">
        <f ca="1"/>
        <v>(94) Val-de-Marne</v>
      </c>
      <c r="W8" s="327" t="str">
        <f ca="1"/>
        <v>NC.54</v>
      </c>
      <c r="X8" s="332" t="str">
        <f ca="1"/>
        <v>CYTOMETRIE EN FLUX ET TRI CELLULAIRE:MATERIEL ET ACCESSOIRES</v>
      </c>
    </row>
    <row r="9" spans="1:24" ht="50.15" customHeight="1" x14ac:dyDescent="0.35">
      <c r="A9" s="197" t="str">
        <f ca="1"/>
        <v>Marché en cours</v>
      </c>
      <c r="B9" s="324" t="str">
        <f ca="1"/>
        <v>N</v>
      </c>
      <c r="C9" s="325" t="str">
        <f ca="1"/>
        <v>🧪 Chimie &amp; Biologie</v>
      </c>
      <c r="D9" s="326" t="str">
        <f ca="1"/>
        <v>Pôle Achats</v>
      </c>
      <c r="E9" s="327" t="str">
        <f ca="1"/>
        <v>2024PNPRAMMICS</v>
      </c>
      <c r="F9" s="326" t="str">
        <f ca="1"/>
        <v>ENTRETIEN ET LA RÉPARATION DU MATÉRIEL ZETIUM SÉRIE 208571</v>
      </c>
      <c r="G9" s="327" t="str">
        <f ca="1"/>
        <v>2024PNPRAMMICS</v>
      </c>
      <c r="H9" s="326" t="str">
        <f ca="1"/>
        <v>ENTRETIEN ET LA RÉPARATION DU MATÉRIEL ZETIUM SÉRIE 208571</v>
      </c>
      <c r="I9" s="328" t="str">
        <f ca="1"/>
        <v>Procédure négociée</v>
      </c>
      <c r="J9" s="328" t="str">
        <f ca="1"/>
        <v>Marché</v>
      </c>
      <c r="K9" s="328" t="str">
        <f ca="1"/>
        <v>Contrat à bon de commande</v>
      </c>
      <c r="L9" s="329">
        <f ca="1"/>
        <v>45414</v>
      </c>
      <c r="M9" s="329">
        <f ca="1"/>
        <v>46752</v>
      </c>
      <c r="N9" s="327">
        <f ca="1"/>
        <v>4600004333</v>
      </c>
      <c r="O9" s="330">
        <f ca="1"/>
        <v>17288</v>
      </c>
      <c r="P9" s="326" t="str">
        <f ca="1"/>
        <v>Fournitures courantes</v>
      </c>
      <c r="Q9" s="327">
        <f ca="1"/>
        <v>16551</v>
      </c>
      <c r="R9" s="331" t="str">
        <f ca="1"/>
        <v>MALVERN PANALYTICAL SAS</v>
      </c>
      <c r="S9" s="326" t="str">
        <f ca="1"/>
        <v/>
      </c>
      <c r="T9" s="327" t="str">
        <f ca="1"/>
        <v>FR</v>
      </c>
      <c r="U9" s="333" t="str">
        <f ca="1"/>
        <v>https://upecnumerique.sharepoint.com/:f:/r/sites/DAF-PRB/documents_contractuels/2.March%C3%A9s%20acc%C3%A8s%20LIMITE/6.Services%20-Maintenance/2024PNPRAMMICS?csf=1&amp;web=1</v>
      </c>
      <c r="V9" s="326" t="str">
        <f ca="1"/>
        <v>Tous les sites de l'UPEC sauf marché(s) réservé(s) ou limité(s) à certains services particuliers. Contacter le Pôle achats dans le doute.</v>
      </c>
      <c r="W9" s="327" t="str">
        <f ca="1"/>
        <v>ND.21</v>
      </c>
      <c r="X9" s="332" t="str">
        <f ca="1"/>
        <v>MATERIEL DE SEPARATION/PURIFICATION DES MOLECULES:REP/MAINT</v>
      </c>
    </row>
    <row r="10" spans="1:24" ht="50.15" customHeight="1" x14ac:dyDescent="0.35">
      <c r="A10" s="197" t="str">
        <f ca="1"/>
        <v>Marché en cours</v>
      </c>
      <c r="B10" s="324" t="str">
        <f ca="1"/>
        <v>N</v>
      </c>
      <c r="C10" s="325" t="str">
        <f ca="1"/>
        <v>🧪 Chimie &amp; Biologie</v>
      </c>
      <c r="D10" s="326" t="str">
        <f ca="1"/>
        <v>Direction du Patrimoine et du Développement Durable</v>
      </c>
      <c r="E10" s="327" t="str">
        <f ca="1"/>
        <v>2024PNKITDOSAG</v>
      </c>
      <c r="F10" s="326" t="str">
        <f ca="1"/>
        <v>Achat de Kit de dosage V-PLEX SARS-CoV-2</v>
      </c>
      <c r="G10" s="327" t="str">
        <f ca="1"/>
        <v>2024PNKITDOSAG</v>
      </c>
      <c r="H10" s="326" t="str">
        <f ca="1"/>
        <v>Achat de Kit de dosage V-PLEX SARS-CoV-2</v>
      </c>
      <c r="I10" s="328" t="str">
        <f ca="1"/>
        <v>Marché passé sans publicité ni mise en concurrence</v>
      </c>
      <c r="J10" s="328" t="str">
        <f ca="1"/>
        <v>Accord-cadre</v>
      </c>
      <c r="K10" s="328" t="str">
        <f ca="1"/>
        <v>à bons de commande sans minimum et avec maximum</v>
      </c>
      <c r="L10" s="329">
        <f ca="1"/>
        <v>45589</v>
      </c>
      <c r="M10" s="329">
        <f ca="1"/>
        <v>46368</v>
      </c>
      <c r="N10" s="327">
        <f ca="1"/>
        <v>4600004405</v>
      </c>
      <c r="O10" s="330">
        <f ca="1"/>
        <v>300000</v>
      </c>
      <c r="P10" s="326" t="str">
        <f ca="1"/>
        <v>Fournitures courantes</v>
      </c>
      <c r="Q10" s="327">
        <f ca="1"/>
        <v>15671</v>
      </c>
      <c r="R10" s="331" t="str">
        <f ca="1"/>
        <v>MESO SCALE DISCOVERY MSD</v>
      </c>
      <c r="S10" s="326" t="str">
        <f ca="1"/>
        <v>Phone: +1 240-314-2600
Fax: +1 240-632-2219
Website: www.mesoscale.com</v>
      </c>
      <c r="T10" s="327" t="str">
        <f ca="1"/>
        <v>US</v>
      </c>
      <c r="U10" s="333" t="str">
        <f ca="1"/>
        <v>https://upecnumerique.sharepoint.com/:f:/r/sites/DAF-PRB/documents_contractuels/2.March%C3%A9s%20acc%C3%A8s%20LIMITE/4.Fonctionnement%20courant/2024PFASSUUPEC?csf=1&amp;web=1&amp;e=oUMnS2</v>
      </c>
      <c r="V10" s="326" t="str">
        <f ca="1"/>
        <v>Tous les sites de l'UPEC sauf marché(s) réservé(s) ou limité(s) à certains services particuliers. Contacter le Pôle achats dans le doute.</v>
      </c>
      <c r="W10" s="327" t="str">
        <f ca="1"/>
        <v>NA.32</v>
      </c>
      <c r="X10" s="332" t="str">
        <f ca="1"/>
        <v>REACTIFS KITS PR LE MARQUAGE ET LA DETECTION DES PROTEINES</v>
      </c>
    </row>
    <row r="11" spans="1:24" ht="66" customHeight="1" x14ac:dyDescent="0.35">
      <c r="A11" s="198" t="str">
        <f ca="1"/>
        <v>Marché en cours</v>
      </c>
      <c r="B11" s="334" t="str">
        <f ca="1"/>
        <v>G</v>
      </c>
      <c r="C11" s="335" t="str">
        <f ca="1"/>
        <v>🧪 Chimie &amp; Biologie</v>
      </c>
      <c r="D11" s="334" t="str">
        <f ca="1"/>
        <v>Pôle Achats</v>
      </c>
      <c r="E11" s="334" t="str">
        <f ca="1"/>
        <v>2024PFMCECPRC1</v>
      </c>
      <c r="F11" s="334" t="str">
        <f ca="1"/>
        <v xml:space="preserve">MAINTENANCE COMPRESSEUR À AIR </v>
      </c>
      <c r="G11" s="334" t="str">
        <f ca="1"/>
        <v>2024PFMCECPRC1</v>
      </c>
      <c r="H11" s="334" t="str">
        <f ca="1"/>
        <v xml:space="preserve">MAINTENANCE COMPRESSEUR À AIR </v>
      </c>
      <c r="I11" s="334" t="str">
        <f ca="1"/>
        <v>Procédure formalisée</v>
      </c>
      <c r="J11" s="334" t="str">
        <f ca="1"/>
        <v>Contrat à bon de commande</v>
      </c>
      <c r="K11" s="334" t="str">
        <f ca="1"/>
        <v>Contrat à bon de commande</v>
      </c>
      <c r="L11" s="336">
        <f ca="1"/>
        <v>45481</v>
      </c>
      <c r="M11" s="336">
        <f ca="1"/>
        <v>46912</v>
      </c>
      <c r="N11" s="334">
        <f ca="1"/>
        <v>4600004342</v>
      </c>
      <c r="O11" s="742">
        <f ca="1"/>
        <v>112000</v>
      </c>
      <c r="P11" s="334" t="str">
        <f ca="1"/>
        <v>Services courants</v>
      </c>
      <c r="Q11" s="334">
        <f ca="1"/>
        <v>18176</v>
      </c>
      <c r="R11" s="334" t="str">
        <f ca="1"/>
        <v>GROUPE FLI</v>
      </c>
      <c r="S11" s="334" t="str">
        <f ca="1"/>
        <v>isabelle.jailmain@groupe-fli.com---0158030920</v>
      </c>
      <c r="T11" s="334" t="str">
        <f ca="1"/>
        <v>FR</v>
      </c>
      <c r="U11" s="337" t="str">
        <f ca="1"/>
        <v>https://upecnumerique.sharepoint.com/sites/DAF-PRB/documents_contractuels/Forms/AllItems.aspx?RootFolder=/sites%2FDAF%2DPRB%2Fdocuments%5Fcontractuels%2F2%2EMarch%C3%A9s%20acc%C3%A8s%20LIMITE%2F6%2EServices%20%2DMaintenance%2F2024PFMCECPRCH%2F2024PFMCECPRCH&amp;View=%7B6F884D63%2DDCF1%2D49B2%2DBCDC%2DBDF571290E5C%7D</v>
      </c>
      <c r="V11" s="334" t="str">
        <f ca="1"/>
        <v>Tous les sites de l'UPEC sauf marché(s) réservé(s) ou limité(s) à certains services particuliers. Contacter le Pôle achats dans le doute.</v>
      </c>
      <c r="W11" s="334" t="str">
        <f ca="1"/>
        <v>GB.02</v>
      </c>
      <c r="X11" s="338" t="str">
        <f ca="1"/>
        <v>MATERIEL TRAITEMENT ET PURIF DES GAZ(COMPRESSEURS SECHEURS?)</v>
      </c>
    </row>
    <row r="12" spans="1:24" ht="132" x14ac:dyDescent="0.35">
      <c r="A12" s="99" t="str">
        <f ca="1"/>
        <v>Marché en cours</v>
      </c>
      <c r="B12" t="str">
        <f ca="1"/>
        <v>N</v>
      </c>
      <c r="C12" s="185" t="str">
        <f ca="1"/>
        <v>🧪 Chimie &amp; Biologie</v>
      </c>
      <c r="D12" t="str">
        <f ca="1"/>
        <v>Pôle Achats</v>
      </c>
      <c r="E12" t="str">
        <f ca="1"/>
        <v>2026PFANALYSEU</v>
      </c>
      <c r="F12" t="str">
        <f ca="1"/>
        <v/>
      </c>
      <c r="G12" t="str">
        <f ca="1"/>
        <v>1</v>
      </c>
      <c r="H12" t="str">
        <f ca="1"/>
        <v>L'achat d'un analyseur Intelliflex DRSE</v>
      </c>
      <c r="I12" t="str">
        <f ca="1"/>
        <v/>
      </c>
      <c r="J12" t="str">
        <f ca="1"/>
        <v/>
      </c>
      <c r="K12" t="str">
        <f ca="1"/>
        <v/>
      </c>
      <c r="L12" s="2" t="str">
        <f ca="1"/>
        <v>24/08/2026</v>
      </c>
      <c r="M12" s="2" t="str">
        <f ca="1"/>
        <v>23/08/2030</v>
      </c>
      <c r="N12" t="str">
        <f ca="1"/>
        <v>4600004575</v>
      </c>
      <c r="O12" s="1" t="str">
        <f ca="1"/>
        <v>122,700.40</v>
      </c>
      <c r="P12" t="str">
        <f ca="1"/>
        <v>Services courants</v>
      </c>
      <c r="Q12" t="str">
        <f ca="1"/>
        <v>13448</v>
      </c>
      <c r="R12" t="str">
        <f ca="1"/>
        <v>BIO TECHNE</v>
      </c>
      <c r="S12" t="str">
        <f ca="1"/>
        <v/>
      </c>
      <c r="T12" t="str">
        <f ca="1"/>
        <v>FR</v>
      </c>
      <c r="U12" s="181" t="str">
        <f ca="1"/>
        <v>https://upecnumerique.sharepoint.com/sites/DAF-PRB/documents_contractuels/Forms/AllItems.aspx?id=%2Fsites%2FDAF%2DPRB%2Fdocuments%5Fcontractuels%2F2%2EMarch%C3%A9s%20acc%C3%A8s%20LIMITE%2F9%2EInstruments%20scientifiques%2F2026PFANALYSEU&amp;p=true&amp;ga=1</v>
      </c>
      <c r="V12" t="str">
        <f ca="1"/>
        <v>(77) Seine-et-Marne,, (94) Val-de-Marne</v>
      </c>
      <c r="W12" t="str">
        <f ca="1"/>
        <v/>
      </c>
      <c r="X12" t="str">
        <f ca="1"/>
        <v/>
      </c>
    </row>
    <row r="13" spans="1:24" x14ac:dyDescent="0.35">
      <c r="C13" s="185"/>
      <c r="U13" s="181"/>
    </row>
    <row r="14" spans="1:24" x14ac:dyDescent="0.35">
      <c r="C14" s="185"/>
      <c r="U14" s="181"/>
    </row>
    <row r="15" spans="1:24" x14ac:dyDescent="0.35">
      <c r="C15" s="185"/>
      <c r="U15" s="181"/>
    </row>
    <row r="16" spans="1:24" x14ac:dyDescent="0.35">
      <c r="C16" s="185"/>
      <c r="U16" s="181"/>
    </row>
    <row r="17" spans="3:21" x14ac:dyDescent="0.35">
      <c r="C17" s="185"/>
      <c r="U17" s="181"/>
    </row>
    <row r="18" spans="3:21" x14ac:dyDescent="0.35">
      <c r="C18" s="185"/>
      <c r="U18" s="181"/>
    </row>
    <row r="19" spans="3:21" x14ac:dyDescent="0.35">
      <c r="C19" s="185"/>
      <c r="U19" s="181"/>
    </row>
    <row r="20" spans="3:21" x14ac:dyDescent="0.35">
      <c r="C20" s="185"/>
      <c r="U20" s="181"/>
    </row>
    <row r="21" spans="3:21" x14ac:dyDescent="0.35">
      <c r="C21" s="185"/>
      <c r="U21" s="181"/>
    </row>
    <row r="22" spans="3:21" x14ac:dyDescent="0.35">
      <c r="C22" s="185"/>
      <c r="U22" s="181"/>
    </row>
    <row r="23" spans="3:21" x14ac:dyDescent="0.35">
      <c r="C23" s="185"/>
      <c r="U23" s="181"/>
    </row>
    <row r="24" spans="3:21" x14ac:dyDescent="0.35">
      <c r="C24" s="185"/>
      <c r="U24" s="181"/>
    </row>
    <row r="25" spans="3:21" x14ac:dyDescent="0.35">
      <c r="C25" s="185"/>
      <c r="U25" s="181"/>
    </row>
    <row r="26" spans="3:21" x14ac:dyDescent="0.35">
      <c r="C26" s="185"/>
      <c r="U26" s="181"/>
    </row>
    <row r="27" spans="3:21" x14ac:dyDescent="0.35">
      <c r="C27" s="185"/>
      <c r="U27" s="181"/>
    </row>
    <row r="28" spans="3:21" x14ac:dyDescent="0.35">
      <c r="C28" s="185"/>
      <c r="U28" s="181"/>
    </row>
    <row r="29" spans="3:21" x14ac:dyDescent="0.35">
      <c r="C29" s="185"/>
      <c r="U29" s="181"/>
    </row>
    <row r="30" spans="3:21" x14ac:dyDescent="0.35">
      <c r="C30" s="185"/>
      <c r="U30" s="181"/>
    </row>
    <row r="31" spans="3:21" x14ac:dyDescent="0.35">
      <c r="C31" s="185"/>
      <c r="U31" s="181"/>
    </row>
    <row r="32" spans="3:21" x14ac:dyDescent="0.35">
      <c r="C32" s="185"/>
      <c r="U32" s="181"/>
    </row>
    <row r="33" spans="3:21" x14ac:dyDescent="0.35">
      <c r="C33" s="185"/>
      <c r="U33" s="181"/>
    </row>
    <row r="34" spans="3:21" x14ac:dyDescent="0.35">
      <c r="C34" s="185"/>
      <c r="U34" s="181"/>
    </row>
    <row r="35" spans="3:21" x14ac:dyDescent="0.35">
      <c r="C35" s="185"/>
      <c r="U35" s="181"/>
    </row>
    <row r="36" spans="3:21" x14ac:dyDescent="0.35">
      <c r="C36" s="185"/>
      <c r="U36" s="181"/>
    </row>
    <row r="37" spans="3:21" x14ac:dyDescent="0.35">
      <c r="C37" s="185"/>
      <c r="U37" s="181"/>
    </row>
    <row r="38" spans="3:21" x14ac:dyDescent="0.35">
      <c r="C38" s="185"/>
      <c r="U38" s="181"/>
    </row>
    <row r="39" spans="3:21" x14ac:dyDescent="0.35">
      <c r="C39" s="185"/>
      <c r="U39" s="181"/>
    </row>
    <row r="40" spans="3:21" x14ac:dyDescent="0.35">
      <c r="C40" s="185"/>
      <c r="U40" s="181"/>
    </row>
    <row r="41" spans="3:21" x14ac:dyDescent="0.35">
      <c r="C41" s="185"/>
      <c r="U41" s="181"/>
    </row>
    <row r="42" spans="3:21" x14ac:dyDescent="0.35">
      <c r="C42" s="185"/>
      <c r="U42" s="181"/>
    </row>
    <row r="43" spans="3:21" x14ac:dyDescent="0.35">
      <c r="C43" s="185"/>
      <c r="U43" s="181"/>
    </row>
    <row r="44" spans="3:21" x14ac:dyDescent="0.35">
      <c r="C44" s="185"/>
      <c r="U44" s="181"/>
    </row>
    <row r="45" spans="3:21" x14ac:dyDescent="0.35">
      <c r="C45" s="185"/>
      <c r="U45" s="181"/>
    </row>
    <row r="46" spans="3:21" x14ac:dyDescent="0.35">
      <c r="C46" s="185"/>
      <c r="U46" s="181"/>
    </row>
    <row r="47" spans="3:21" x14ac:dyDescent="0.35">
      <c r="C47" s="185"/>
      <c r="U47" s="181"/>
    </row>
    <row r="48" spans="3:21"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11">
    <cfRule type="cellIs" dxfId="431" priority="71" operator="equal">
      <formula>"Marché en cours"</formula>
    </cfRule>
    <cfRule type="cellIs" dxfId="430" priority="70" operator="equal">
      <formula>"Marché terminé"</formula>
    </cfRule>
  </conditionalFormatting>
  <conditionalFormatting sqref="U6:U1000">
    <cfRule type="expression" dxfId="429" priority="21">
      <formula>$B6="G"</formula>
    </cfRule>
    <cfRule type="expression" dxfId="428" priority="3">
      <formula>$B6="A"</formula>
    </cfRule>
    <cfRule type="expression" dxfId="427" priority="30">
      <formula>$B6="F"</formula>
    </cfRule>
    <cfRule type="expression" dxfId="426" priority="6">
      <formula>$B6="H"</formula>
    </cfRule>
    <cfRule type="expression" dxfId="425" priority="24">
      <formula>$B6="C"</formula>
    </cfRule>
    <cfRule type="expression" dxfId="424" priority="9">
      <formula>$B6="B"</formula>
    </cfRule>
    <cfRule type="expression" dxfId="423" priority="54">
      <formula>$B6="U"</formula>
    </cfRule>
    <cfRule type="expression" dxfId="422" priority="12">
      <formula>$B6="J"</formula>
    </cfRule>
    <cfRule type="expression" dxfId="421" priority="36">
      <formula>$B6="I"</formula>
    </cfRule>
    <cfRule type="expression" dxfId="420" priority="15">
      <formula>$B6="R"</formula>
    </cfRule>
    <cfRule type="expression" dxfId="419" priority="27">
      <formula>$B6="D"</formula>
    </cfRule>
    <cfRule type="expression" dxfId="418" priority="18">
      <formula>$B6="N"</formula>
    </cfRule>
    <cfRule type="expression" dxfId="417" priority="33">
      <formula>$B6="E"</formula>
    </cfRule>
    <cfRule type="expression" dxfId="416" priority="39">
      <formula>$B6="M"</formula>
    </cfRule>
    <cfRule type="expression" dxfId="415" priority="42">
      <formula>$B6="O"</formula>
    </cfRule>
    <cfRule type="expression" dxfId="414" priority="45">
      <formula>$B6="P"</formula>
    </cfRule>
    <cfRule type="expression" dxfId="413" priority="48">
      <formula>$B6="S"</formula>
    </cfRule>
    <cfRule type="expression" dxfId="412" priority="51">
      <formula>$B6="T"</formula>
    </cfRule>
    <cfRule type="expression" dxfId="411" priority="57">
      <formula>$B6="V"</formula>
    </cfRule>
    <cfRule type="expression" dxfId="410" priority="60">
      <formula>$B6="W"</formula>
    </cfRule>
    <cfRule type="expression" dxfId="409" priority="66">
      <formula>$B6="Q"</formula>
    </cfRule>
    <cfRule type="expression" dxfId="408" priority="69">
      <formula>$B6="L"</formula>
    </cfRule>
    <cfRule type="expression" dxfId="407" priority="63">
      <formula>$B6="K"</formula>
    </cfRule>
  </conditionalFormatting>
  <conditionalFormatting sqref="V6:X1000">
    <cfRule type="expression" dxfId="406" priority="2">
      <formula>$B6="A"</formula>
    </cfRule>
    <cfRule type="expression" dxfId="405" priority="41">
      <formula>$B6="O"</formula>
    </cfRule>
    <cfRule type="expression" dxfId="404" priority="5">
      <formula>$B6="H"</formula>
    </cfRule>
    <cfRule type="expression" dxfId="403" priority="44">
      <formula>$B6="P"</formula>
    </cfRule>
    <cfRule type="expression" dxfId="402" priority="8">
      <formula>$B6="B"</formula>
    </cfRule>
    <cfRule type="expression" dxfId="401" priority="47">
      <formula>$B6="S"</formula>
    </cfRule>
    <cfRule type="expression" dxfId="400" priority="14">
      <formula>$B6="R"</formula>
    </cfRule>
    <cfRule type="expression" dxfId="399" priority="50">
      <formula>$B6="T"</formula>
    </cfRule>
    <cfRule type="expression" dxfId="398" priority="17">
      <formula>$B6="N"</formula>
    </cfRule>
    <cfRule type="expression" dxfId="397" priority="53">
      <formula>$B6="U"</formula>
    </cfRule>
    <cfRule type="expression" dxfId="396" priority="20">
      <formula>$B6="G"</formula>
    </cfRule>
    <cfRule type="expression" dxfId="395" priority="56">
      <formula>$B6="V"</formula>
    </cfRule>
    <cfRule type="expression" dxfId="394" priority="23">
      <formula>$B6="C"</formula>
    </cfRule>
    <cfRule type="expression" dxfId="393" priority="59">
      <formula>$B6="W"</formula>
    </cfRule>
    <cfRule type="expression" dxfId="392" priority="26">
      <formula>$B6="D"</formula>
    </cfRule>
    <cfRule type="expression" dxfId="391" priority="62">
      <formula>$B6="K"</formula>
    </cfRule>
    <cfRule type="expression" dxfId="390" priority="38">
      <formula>$B6="M"</formula>
    </cfRule>
    <cfRule type="expression" dxfId="389" priority="65">
      <formula>$B6="Q"</formula>
    </cfRule>
    <cfRule type="expression" dxfId="388" priority="29">
      <formula>$B6="F"</formula>
    </cfRule>
    <cfRule type="expression" dxfId="387" priority="68">
      <formula>$B6="L"</formula>
    </cfRule>
    <cfRule type="expression" dxfId="386" priority="32">
      <formula>$B6="E"</formula>
    </cfRule>
    <cfRule type="expression" dxfId="385" priority="35">
      <formula>$B6="I"</formula>
    </cfRule>
    <cfRule type="expression" dxfId="384" priority="11">
      <formula>$B6="J"</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0F84A-E4E6-4848-8802-A98289485E26}">
  <sheetPr>
    <tabColor rgb="FFE65100"/>
  </sheetPr>
  <dimension ref="A1:X1000"/>
  <sheetViews>
    <sheetView zoomScale="70" zoomScaleNormal="70" workbookViewId="0">
      <pane ySplit="5" topLeftCell="A35" activePane="bottomLeft" state="frozen"/>
      <selection pane="bottomLeft" activeCell="A49" sqref="A49"/>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74" t="s">
        <v>25</v>
      </c>
      <c r="E2" s="775"/>
      <c r="F2" s="775"/>
      <c r="G2" s="775"/>
      <c r="H2" s="775"/>
      <c r="I2" s="775"/>
      <c r="J2" s="775"/>
      <c r="K2" s="775"/>
      <c r="L2" s="775"/>
      <c r="M2" s="775"/>
      <c r="N2" s="775"/>
      <c r="O2" s="775"/>
      <c r="P2" s="775"/>
      <c r="Q2" s="775"/>
      <c r="R2" s="775"/>
      <c r="S2" s="775"/>
      <c r="T2" s="775"/>
      <c r="U2" s="775"/>
      <c r="V2" s="775"/>
      <c r="W2" s="775"/>
      <c r="X2" s="776"/>
    </row>
    <row r="3" spans="1:24" ht="20.149999999999999" customHeight="1" x14ac:dyDescent="0.35">
      <c r="D3" s="777" t="s">
        <v>21</v>
      </c>
      <c r="E3" s="777"/>
      <c r="F3" s="777"/>
      <c r="G3" s="777"/>
      <c r="H3" s="777"/>
      <c r="I3" s="777"/>
      <c r="J3" s="777"/>
      <c r="K3" s="777"/>
      <c r="L3" s="777"/>
      <c r="M3" s="777"/>
      <c r="N3" s="777"/>
      <c r="O3" s="777"/>
      <c r="P3" s="777"/>
      <c r="Q3" s="777"/>
      <c r="R3" s="777"/>
      <c r="S3" s="777"/>
      <c r="T3" s="777"/>
      <c r="U3" s="777"/>
      <c r="V3" s="777"/>
      <c r="W3" s="777"/>
      <c r="X3" s="777"/>
    </row>
    <row r="4" spans="1:24" ht="5.15" customHeight="1" x14ac:dyDescent="0.35"/>
    <row r="5" spans="1:24" ht="45" customHeight="1" x14ac:dyDescent="0.35">
      <c r="A5" s="607" t="s">
        <v>1755</v>
      </c>
      <c r="B5" s="608" t="s">
        <v>2513</v>
      </c>
      <c r="C5" s="608" t="s">
        <v>1147</v>
      </c>
      <c r="D5" s="214" t="s">
        <v>0</v>
      </c>
      <c r="E5" s="215" t="s">
        <v>1</v>
      </c>
      <c r="F5" s="215" t="s">
        <v>2</v>
      </c>
      <c r="G5" s="215" t="s">
        <v>242</v>
      </c>
      <c r="H5" s="215" t="s">
        <v>3</v>
      </c>
      <c r="I5" s="215" t="s">
        <v>4</v>
      </c>
      <c r="J5" s="215" t="s">
        <v>5</v>
      </c>
      <c r="K5" s="215" t="s">
        <v>6</v>
      </c>
      <c r="L5" s="216" t="s">
        <v>7</v>
      </c>
      <c r="M5" s="216" t="s">
        <v>8</v>
      </c>
      <c r="N5" s="215" t="s">
        <v>9</v>
      </c>
      <c r="O5" s="217" t="s">
        <v>10</v>
      </c>
      <c r="P5" s="215" t="s">
        <v>11</v>
      </c>
      <c r="Q5" s="215" t="s">
        <v>12</v>
      </c>
      <c r="R5" s="215" t="s">
        <v>13</v>
      </c>
      <c r="S5" s="215" t="s">
        <v>14</v>
      </c>
      <c r="T5" s="215" t="s">
        <v>15</v>
      </c>
      <c r="U5" s="215" t="s">
        <v>16</v>
      </c>
      <c r="V5" s="215" t="s">
        <v>17</v>
      </c>
      <c r="W5" s="215" t="s">
        <v>18</v>
      </c>
      <c r="X5" s="218" t="s">
        <v>19</v>
      </c>
    </row>
    <row r="6" spans="1:24" ht="50.15" customHeight="1" x14ac:dyDescent="0.35">
      <c r="A6" s="196" t="str" cm="1">
        <f t="array" aca="1" ref="A6:X45" ca="1">_xlfn.LET(_xlpm.d,'📊 SYNTHÈSE TOUS MARCHÉS'!$A$2:$X$4993,_xlpm.c,'📊 SYNTHÈSE TOUS MARCHÉS'!$C$2:$C$4993,_xlfn._xlws.FILTER(IF(_xlpm.d="","",_xlpm.d),_xlpm.c="📣 Communication &amp; Culture","Aucun marché"))</f>
        <v>Marché terminé</v>
      </c>
      <c r="B6" s="339" t="str">
        <f ca="1"/>
        <v>C</v>
      </c>
      <c r="C6" s="340" t="str">
        <f ca="1"/>
        <v>📣 Communication &amp; Culture</v>
      </c>
      <c r="D6" s="341" t="str">
        <f ca="1"/>
        <v>Pôle Achats</v>
      </c>
      <c r="E6" s="342" t="str">
        <f ca="1"/>
        <v>2020PFOBJPUBLI</v>
      </c>
      <c r="F6" s="341" t="str">
        <f ca="1"/>
        <v>Fourniture d’objets promotionnels</v>
      </c>
      <c r="G6" s="342" t="str">
        <f ca="1"/>
        <v>2020PFOBJPUBLI</v>
      </c>
      <c r="H6" s="341" t="str">
        <f ca="1"/>
        <v>Fourniture d’objets promotionnels</v>
      </c>
      <c r="I6" s="343" t="str">
        <f ca="1"/>
        <v>Procédure formalisée</v>
      </c>
      <c r="J6" s="343" t="str">
        <f ca="1"/>
        <v>Accord-cadre</v>
      </c>
      <c r="K6" s="343" t="str">
        <f ca="1"/>
        <v>à bons de commande sans minimum et avec maximum</v>
      </c>
      <c r="L6" s="344">
        <f ca="1"/>
        <v>43966</v>
      </c>
      <c r="M6" s="344">
        <f ca="1"/>
        <v>45426</v>
      </c>
      <c r="N6" s="342">
        <f ca="1"/>
        <v>4600003461</v>
      </c>
      <c r="O6" s="345">
        <f ca="1"/>
        <v>0</v>
      </c>
      <c r="P6" s="341" t="str">
        <f ca="1"/>
        <v>Fournitures courantes</v>
      </c>
      <c r="Q6" s="342">
        <f ca="1"/>
        <v>59</v>
      </c>
      <c r="R6" s="346" t="str">
        <f ca="1"/>
        <v>GENICADO OUEST (EX RESINEW)</v>
      </c>
      <c r="S6" s="341" t="str">
        <f ca="1"/>
        <v>Tél : 02 40 49 98 34
alix@genicado-ouest.com</v>
      </c>
      <c r="T6" s="342" t="str">
        <f ca="1"/>
        <v>FR</v>
      </c>
      <c r="U6" s="342" t="str">
        <f ca="1"/>
        <v>https://upecnumerique.sharepoint.com/sites/DAF-PRB/documents_contractuels/Forms/AllItems.aspx?RootFolder=/sites%2FDAF%2DPRB%2Fdocuments%5Fcontractuels%2F1%2EMarch%C3%A9s%20ouverts%20%C3%A0%20TOUS%2F4%2EFonctionnement%20Courant%2F2020PFOBJPUBLI&amp;View=%7B6F884D63%2DDCF1%2D49B2%2DBCDC%2DBDF571290E5C%7D</v>
      </c>
      <c r="V6" s="341" t="str">
        <f ca="1"/>
        <v>Tous les sites de l'UPEC sauf marché(s) réservé(s) ou limité(s) à certains services particuliers. Contacter le Pôle achats dans le doute.</v>
      </c>
      <c r="W6" s="342" t="str">
        <f ca="1"/>
        <v>CA.11</v>
      </c>
      <c r="X6" s="347" t="str">
        <f ca="1"/>
        <v>COM:CONCEPTION REALISATION SITES INTERNET ET FRAIS CONNEXES</v>
      </c>
    </row>
    <row r="7" spans="1:24" ht="50.15" customHeight="1" x14ac:dyDescent="0.35">
      <c r="A7" s="197" t="str">
        <f ca="1"/>
        <v>Marché terminé</v>
      </c>
      <c r="B7" s="348" t="str">
        <f ca="1"/>
        <v>C</v>
      </c>
      <c r="C7" s="349" t="str">
        <f ca="1"/>
        <v>📣 Communication &amp; Culture</v>
      </c>
      <c r="D7" s="350" t="str">
        <f ca="1"/>
        <v>Pôle Achats</v>
      </c>
      <c r="E7" s="351" t="str">
        <f ca="1"/>
        <v>2020PFOBJPUBLI</v>
      </c>
      <c r="F7" s="350" t="str">
        <f ca="1"/>
        <v>Fourniture d’objets promotionnels</v>
      </c>
      <c r="G7" s="351" t="str">
        <f ca="1"/>
        <v>2020PFOBJPUBLI</v>
      </c>
      <c r="H7" s="350" t="str">
        <f ca="1"/>
        <v>Fourniture d’objets promotionnels</v>
      </c>
      <c r="I7" s="352" t="str">
        <f ca="1"/>
        <v>Procédure formalisée</v>
      </c>
      <c r="J7" s="352" t="str">
        <f ca="1"/>
        <v>Accord-cadre</v>
      </c>
      <c r="K7" s="352" t="str">
        <f ca="1"/>
        <v>à bons de commande sans minimum et avec maximum</v>
      </c>
      <c r="L7" s="353">
        <f ca="1"/>
        <v>43966</v>
      </c>
      <c r="M7" s="353">
        <f ca="1"/>
        <v>45426</v>
      </c>
      <c r="N7" s="351">
        <f ca="1"/>
        <v>4600003464</v>
      </c>
      <c r="O7" s="354">
        <f ca="1"/>
        <v>190000</v>
      </c>
      <c r="P7" s="350" t="str">
        <f ca="1"/>
        <v>Fournitures courantes</v>
      </c>
      <c r="Q7" s="351">
        <f ca="1"/>
        <v>59</v>
      </c>
      <c r="R7" s="355" t="str">
        <f ca="1"/>
        <v>GENICADO OUEST (EX RESINEW)</v>
      </c>
      <c r="S7" s="350" t="str">
        <f ca="1"/>
        <v>Tél : 02 40 49 98 34
alix@genicado-ouest.com</v>
      </c>
      <c r="T7" s="351" t="str">
        <f ca="1"/>
        <v>FR</v>
      </c>
      <c r="U7" s="351" t="str">
        <f ca="1"/>
        <v>https://upecnumerique.sharepoint.com/sites/DAF-PRB/documents_contractuels/Forms/AllItems.aspx?RootFolder=/sites%2FDAF%2DPRB%2Fdocuments%5Fcontractuels%2F1%2EMarch%C3%A9s%20ouverts%20%C3%A0%20TOUS%2F4%2EFonctionnement%20Courant%2F2020PFOBJPUBLI&amp;View=%7B6F884D63%2DDCF1%2D49B2%2DBCDC%2DBDF571290E5C%7D</v>
      </c>
      <c r="V7" s="350" t="str">
        <f ca="1"/>
        <v>Tous les sites de l'UPEC sauf marché(s) réservé(s) ou limité(s) à certains services particuliers. Contacter le Pôle achats dans le doute.</v>
      </c>
      <c r="W7" s="351" t="str">
        <f ca="1"/>
        <v>CB.01</v>
      </c>
      <c r="X7" s="356" t="str">
        <f ca="1"/>
        <v>COMMUNICATION : OBJETS PROMOTIONNELS COURANTS</v>
      </c>
    </row>
    <row r="8" spans="1:24" ht="50.15" customHeight="1" x14ac:dyDescent="0.35">
      <c r="A8" s="197" t="str">
        <f ca="1"/>
        <v>Marché terminé</v>
      </c>
      <c r="B8" s="348" t="str">
        <f ca="1"/>
        <v>C</v>
      </c>
      <c r="C8" s="349" t="str">
        <f ca="1"/>
        <v>📣 Communication &amp; Culture</v>
      </c>
      <c r="D8" s="350" t="str">
        <f ca="1"/>
        <v>Pôle Achats</v>
      </c>
      <c r="E8" s="351" t="str">
        <f ca="1"/>
        <v>2020PFOBJPUBLI</v>
      </c>
      <c r="F8" s="350" t="str">
        <f ca="1"/>
        <v>Fourniture d’objets promotionnels</v>
      </c>
      <c r="G8" s="351" t="str">
        <f ca="1"/>
        <v>2020PFOBJPUBLI</v>
      </c>
      <c r="H8" s="350" t="str">
        <f ca="1"/>
        <v>Fourniture d’objets promotionnels</v>
      </c>
      <c r="I8" s="352" t="str">
        <f ca="1"/>
        <v>Procédure formalisée</v>
      </c>
      <c r="J8" s="352" t="str">
        <f ca="1"/>
        <v>Contrat à bon de commande</v>
      </c>
      <c r="K8" s="352" t="str">
        <f ca="1"/>
        <v>Contrat à bon de commande</v>
      </c>
      <c r="L8" s="353">
        <f ca="1"/>
        <v>43966</v>
      </c>
      <c r="M8" s="353">
        <f ca="1"/>
        <v>45426</v>
      </c>
      <c r="N8" s="351">
        <f ca="1"/>
        <v>4600003465</v>
      </c>
      <c r="O8" s="354">
        <f ca="1"/>
        <v>316000</v>
      </c>
      <c r="P8" s="350" t="str">
        <f ca="1"/>
        <v>Services courants</v>
      </c>
      <c r="Q8" s="351">
        <f ca="1"/>
        <v>59</v>
      </c>
      <c r="R8" s="355" t="str">
        <f ca="1"/>
        <v>GENICADO OUEST (EX RESINEW)</v>
      </c>
      <c r="S8" s="350" t="str">
        <f ca="1"/>
        <v>Tél : 02 40 49 98 34
alix@genicado-ouest.com</v>
      </c>
      <c r="T8" s="351" t="str">
        <f ca="1"/>
        <v>FR</v>
      </c>
      <c r="U8" s="351" t="str">
        <f ca="1"/>
        <v>https://upecnumerique.sharepoint.com/sites/DAF-PRB/documents_contractuels/Forms/AllItems.aspx?RootFolder=/sites%2FDAF%2DPRB%2Fdocuments%5Fcontractuels%2F1%2EMarch%C3%A9s%20ouverts%20%C3%A0%20TOUS%2F4%2EFonctionnement%20Courant%2F2020PFOBJPUBLI&amp;View=%7B6F884D63%2DDCF1%2D49B2%2DBCDC%2DBDF571290E5C%7D</v>
      </c>
      <c r="V8" s="350" t="str">
        <f ca="1"/>
        <v>Tous les sites de l'UPEC sauf marché(s) réservé(s) ou limité(s) à certains services particuliers. Contacter le Pôle achats dans le doute.</v>
      </c>
      <c r="W8" s="351" t="str">
        <f ca="1"/>
        <v>CB.01</v>
      </c>
      <c r="X8" s="356" t="str">
        <f ca="1"/>
        <v>COMMUNICATION : OBJETS PROMOTIONNELS COURANTS</v>
      </c>
    </row>
    <row r="9" spans="1:24" ht="50.15" customHeight="1" x14ac:dyDescent="0.35">
      <c r="A9" s="197" t="str">
        <f ca="1"/>
        <v>Marché terminé</v>
      </c>
      <c r="B9" s="348" t="str">
        <f ca="1"/>
        <v>C</v>
      </c>
      <c r="C9" s="349" t="str">
        <f ca="1"/>
        <v>📣 Communication &amp; Culture</v>
      </c>
      <c r="D9" s="350" t="str">
        <f ca="1"/>
        <v>Pôle Achats</v>
      </c>
      <c r="E9" s="351" t="str">
        <f ca="1"/>
        <v>2021PFABONMENT</v>
      </c>
      <c r="F9" s="350" t="str">
        <f ca="1"/>
        <v>Publications en série électroniques isolées ou en bouquet et bases de données factuelles ou bibliographiques en ligne, françaises et étrangères</v>
      </c>
      <c r="G9" s="351" t="str">
        <f ca="1"/>
        <v>2021PFABONMENT</v>
      </c>
      <c r="H9" s="350" t="str">
        <f ca="1"/>
        <v>Publications en série électroniques isolées ou en bouquet et bases de données factuelles ou bibliographiques en ligne, françaises et étrangères</v>
      </c>
      <c r="I9" s="352" t="str">
        <f ca="1"/>
        <v>Procédure formalisée</v>
      </c>
      <c r="J9" s="352" t="str">
        <f ca="1"/>
        <v>Contrat à bon de commande</v>
      </c>
      <c r="K9" s="352" t="str">
        <f ca="1"/>
        <v>Contrat à bon de commande</v>
      </c>
      <c r="L9" s="353">
        <f ca="1"/>
        <v>44197</v>
      </c>
      <c r="M9" s="353">
        <f ca="1"/>
        <v>45657</v>
      </c>
      <c r="N9" s="351">
        <f ca="1"/>
        <v>4600003584</v>
      </c>
      <c r="O9" s="354">
        <f ca="1"/>
        <v>240000</v>
      </c>
      <c r="P9" s="350" t="str">
        <f ca="1"/>
        <v>Fournitures courantes</v>
      </c>
      <c r="Q9" s="351">
        <f ca="1"/>
        <v>12</v>
      </c>
      <c r="R9" s="355" t="str">
        <f ca="1"/>
        <v>EBSCO INFORMATION SERVICES SAS</v>
      </c>
      <c r="S9" s="350" t="str">
        <f ca="1"/>
        <v>Passation des commandes : 
 L’interlocuteur commercial :
Monsieur Guillaume ALBIENTZ
Tél : 01 40 96 45 68 (ligne directe) ou 01 40 96 47 00 (standard)
Télécopie : 01 40 96 45 78
galbientz@fr.ebsco.com
 L’interlocuteur chargé de clientèle :
Madame Inès BERNARD
Tél : 01 40 96 47 67 (ligne directe) ou 01 40 96 47 00 (standard)
Télécopie : 01 40 96 45 70
ibernard@ebsco.com</v>
      </c>
      <c r="T9" s="351" t="str">
        <f ca="1"/>
        <v>FR</v>
      </c>
      <c r="U9" s="351" t="str">
        <f ca="1"/>
        <v>https://upecnumerique.sharepoint.com/sites/DAF-PRB/documents_contractuels/Forms/AllItems.aspx?RootFolder=/sites%2FDAF%2DPRB%2Fdocuments%5Fcontractuels%2F1%2EMarch%C3%A9s%20ouverts%20%C3%A0%20TOUS%2F2%2EOuvrages%2Dabonnements%2F2024MSABONMENT&amp;View=%7B6F884D63%2DDCF1%2D49B2%2DBCDC%2DBDF571290E5C%7D</v>
      </c>
      <c r="V9" s="350" t="str">
        <f ca="1"/>
        <v>Tous les sites de l'UPEC sauf marché(s) réservé(s) ou limité(s) à certains services particuliers. Contacter le Pôle achats dans le doute.</v>
      </c>
      <c r="W9" s="351" t="str">
        <f ca="1"/>
        <v>CE.13 ; CE.21 ; CE.14 ; CE.22 ; CE.11</v>
      </c>
      <c r="X9" s="356" t="str">
        <f ca="1"/>
        <v>DOC.:JOURNAUX REVUES PERIODIQUES SCIENTIFIQ(ELECTRONIQ)</v>
      </c>
    </row>
    <row r="10" spans="1:24" ht="50.15" customHeight="1" x14ac:dyDescent="0.35">
      <c r="A10" s="197" t="str">
        <f ca="1"/>
        <v>Marché terminé</v>
      </c>
      <c r="B10" s="348" t="str">
        <f ca="1"/>
        <v>C</v>
      </c>
      <c r="C10" s="349" t="str">
        <f ca="1"/>
        <v>📣 Communication &amp; Culture</v>
      </c>
      <c r="D10" s="350" t="str">
        <f ca="1"/>
        <v>Pôle Achats</v>
      </c>
      <c r="E10" s="351" t="str">
        <f ca="1"/>
        <v>2022PFCERTANGL</v>
      </c>
      <c r="F10" s="350" t="str">
        <f ca="1"/>
        <v>MODULE DE TEST POUR CERTIFICATION EN LANGUES ETRANGERES</v>
      </c>
      <c r="G10" s="351" t="str">
        <f ca="1"/>
        <v>2022PFCERTANGL</v>
      </c>
      <c r="H10" s="350" t="str">
        <f ca="1"/>
        <v>MODULE DE TEST POUR CERTIFICATION EN LANGUES ETRANGERES</v>
      </c>
      <c r="I10" s="352" t="str">
        <f ca="1"/>
        <v>Procédure formalisée</v>
      </c>
      <c r="J10" s="352" t="str">
        <f ca="1"/>
        <v>Accord-cadre</v>
      </c>
      <c r="K10" s="352" t="str">
        <f ca="1"/>
        <v>à bons de commande sans minimum et avec maximum</v>
      </c>
      <c r="L10" s="353">
        <f ca="1"/>
        <v>44694</v>
      </c>
      <c r="M10" s="353">
        <f ca="1"/>
        <v>46154</v>
      </c>
      <c r="N10" s="351">
        <f ca="1"/>
        <v>4600004101</v>
      </c>
      <c r="O10" s="354">
        <f ca="1"/>
        <v>300000</v>
      </c>
      <c r="P10" s="350" t="str">
        <f ca="1"/>
        <v>Services courants</v>
      </c>
      <c r="Q10" s="351">
        <f ca="1"/>
        <v>1933</v>
      </c>
      <c r="R10" s="355" t="str">
        <f ca="1"/>
        <v>ETS GLOBAL</v>
      </c>
      <c r="S10" s="350" t="str">
        <f ca="1"/>
        <v>Tél : 06 58 52 27 88 | m.ikhou@fg-travaux.com</v>
      </c>
      <c r="T10" s="351" t="str">
        <f ca="1"/>
        <v>FR</v>
      </c>
      <c r="U10" s="351" t="str">
        <f ca="1"/>
        <v/>
      </c>
      <c r="V10" s="350" t="str">
        <f ca="1"/>
        <v>Tous les sites de l'UPEC sauf marché(s) réservé(s) ou limité(s) à certains services particuliers. Contacter le Pôle achats dans le doute.</v>
      </c>
      <c r="W10" s="351" t="str">
        <f ca="1"/>
        <v>CE.03</v>
      </c>
      <c r="X10" s="356" t="str">
        <f ca="1"/>
        <v>DOCUMENTATION : LIVRES NON SCOLAIRES IMPRIMES</v>
      </c>
    </row>
    <row r="11" spans="1:24" ht="50.15" customHeight="1" x14ac:dyDescent="0.35">
      <c r="A11" s="197" t="str">
        <f ca="1"/>
        <v>Marché terminé</v>
      </c>
      <c r="B11" s="348" t="str">
        <f ca="1"/>
        <v>C</v>
      </c>
      <c r="C11" s="349" t="str">
        <f ca="1"/>
        <v>📣 Communication &amp; Culture</v>
      </c>
      <c r="D11" s="350" t="str">
        <f ca="1"/>
        <v>Pôle Achats</v>
      </c>
      <c r="E11" s="351" t="str">
        <f ca="1"/>
        <v>2022PFCERTANGL</v>
      </c>
      <c r="F11" s="350" t="str">
        <f ca="1"/>
        <v>MODULE DE TEST POUR CERTIFICATION EN LANGUES ETRANGERES</v>
      </c>
      <c r="G11" s="351" t="str">
        <f ca="1"/>
        <v>2022PFCERTANGL</v>
      </c>
      <c r="H11" s="350" t="str">
        <f ca="1"/>
        <v>MODULE DE TEST POUR CERTIFICATION EN LANGUES ETRANGERES</v>
      </c>
      <c r="I11" s="352" t="str">
        <f ca="1"/>
        <v>Procédure formalisée</v>
      </c>
      <c r="J11" s="352" t="str">
        <f ca="1"/>
        <v>Accord-cadre</v>
      </c>
      <c r="K11" s="352" t="str">
        <f ca="1"/>
        <v>à bons de commande sans minimum et avec maximum</v>
      </c>
      <c r="L11" s="353">
        <f ca="1"/>
        <v>44694</v>
      </c>
      <c r="M11" s="353">
        <f ca="1"/>
        <v>46154</v>
      </c>
      <c r="N11" s="351">
        <f ca="1"/>
        <v>4600004102</v>
      </c>
      <c r="O11" s="354">
        <f ca="1"/>
        <v>900000</v>
      </c>
      <c r="P11" s="350" t="str">
        <f ca="1"/>
        <v>Services courants</v>
      </c>
      <c r="Q11" s="351">
        <f ca="1"/>
        <v>1933</v>
      </c>
      <c r="R11" s="355" t="str">
        <f ca="1"/>
        <v>ETS GLOBAL</v>
      </c>
      <c r="S11" s="350" t="str">
        <f ca="1"/>
        <v>Tél : 06 58 52 27 88 | m.ikhou@fg-travaux.com</v>
      </c>
      <c r="T11" s="351" t="str">
        <f ca="1"/>
        <v>FR</v>
      </c>
      <c r="U11" s="351" t="str">
        <f ca="1"/>
        <v/>
      </c>
      <c r="V11" s="350" t="str">
        <f ca="1"/>
        <v>Tous les sites de l'UPEC sauf marché(s) réservé(s) ou limité(s) à certains services particuliers. Contacter le Pôle achats dans le doute.</v>
      </c>
      <c r="W11" s="351" t="str">
        <f ca="1"/>
        <v>CE.03</v>
      </c>
      <c r="X11" s="356" t="str">
        <f ca="1"/>
        <v>DOCUMENTATION : LIVRES NON SCOLAIRES IMPRIMES</v>
      </c>
    </row>
    <row r="12" spans="1:24" ht="50.15" customHeight="1" x14ac:dyDescent="0.35">
      <c r="A12" s="197" t="str">
        <f ca="1"/>
        <v>Marché terminé</v>
      </c>
      <c r="B12" s="348" t="str">
        <f ca="1"/>
        <v>C</v>
      </c>
      <c r="C12" s="349" t="str">
        <f ca="1"/>
        <v>📣 Communication &amp; Culture</v>
      </c>
      <c r="D12" s="350" t="str">
        <f ca="1"/>
        <v>Pôle Achats</v>
      </c>
      <c r="E12" s="351" t="str">
        <f ca="1"/>
        <v>2021PFABONMENT</v>
      </c>
      <c r="F12" s="350" t="str">
        <f ca="1"/>
        <v>Périodiques édités en France ou à l’étranger imprimés ou couplés avec une version électronique</v>
      </c>
      <c r="G12" s="351" t="str">
        <f ca="1"/>
        <v>2021PFABONMENT</v>
      </c>
      <c r="H12" s="350" t="str">
        <f ca="1"/>
        <v>Périodiques édités en France ou à l’étranger imprimés ou couplés avec une version électronique</v>
      </c>
      <c r="I12" s="352" t="str">
        <f ca="1"/>
        <v>Procédure formalisée</v>
      </c>
      <c r="J12" s="352" t="str">
        <f ca="1"/>
        <v>Contrat à bon de commande</v>
      </c>
      <c r="K12" s="352" t="str">
        <f ca="1"/>
        <v>Contrat à bon de commande</v>
      </c>
      <c r="L12" s="353">
        <f ca="1"/>
        <v>44197</v>
      </c>
      <c r="M12" s="353">
        <f ca="1"/>
        <v>45657</v>
      </c>
      <c r="N12" s="351">
        <f ca="1"/>
        <v>4600004143</v>
      </c>
      <c r="O12" s="354">
        <f ca="1"/>
        <v>530000</v>
      </c>
      <c r="P12" s="350" t="str">
        <f ca="1"/>
        <v>Fournitures courantes</v>
      </c>
      <c r="Q12" s="351">
        <f ca="1"/>
        <v>12</v>
      </c>
      <c r="R12" s="355" t="str">
        <f ca="1"/>
        <v>EBSCO INFORMATION SERVICES SAS</v>
      </c>
      <c r="S12" s="350" t="str">
        <f ca="1"/>
        <v>Passation des commandes : 
 L’interlocuteur commercial :
Monsieur Guillaume ALBIENTZ
Tél : 01 40 96 45 68 (ligne directe) ou 01 40 96 47 00 (standard)
Télécopie : 01 40 96 45 78
galbientz@fr.ebsco.com
 L’interlocuteur chargé de clientèle :
Madame Inès BERNARD
Tél : 01 40 96 47 67 (ligne directe) ou 01 40 96 47 00 (standard)
Télécopie : 01 40 96 45 70
ibernard@ebsco.com</v>
      </c>
      <c r="T12" s="351" t="str">
        <f ca="1"/>
        <v>FR</v>
      </c>
      <c r="U12" s="351" t="str">
        <f ca="1"/>
        <v>https://upecnumerique.sharepoint.com/sites/DAF-PRB/documents_contractuels/Forms/AllItems.aspx?RootFolder=/sites%2FDAF%2DPRB%2Fdocuments%5Fcontractuels%2F1%2EMarch%C3%A9s%20ouverts%20%C3%A0%20TOUS%2F2%2EOuvrages%2Dabonnements%2F2024MSABONMENT&amp;View=%7B6F884D63%2DDCF1%2D49B2%2DBCDC%2DBDF571290E5C%7D</v>
      </c>
      <c r="V12" s="350" t="str">
        <f ca="1"/>
        <v>Tous les sites de l'UPEC sauf marché(s) réservé(s) ou limité(s) à certains services particuliers. Contacter le Pôle achats dans le doute.</v>
      </c>
      <c r="W12" s="351" t="str">
        <f ca="1"/>
        <v>CE.11 ; CE.14 ; CE.12</v>
      </c>
      <c r="X12" s="356" t="str">
        <f ca="1"/>
        <v>DOC.: JOURNAUX REVUES PERIODIQUES SCIENTIFIQ(SUPPORT PAPIER)</v>
      </c>
    </row>
    <row r="13" spans="1:24" ht="50.15" customHeight="1" x14ac:dyDescent="0.35">
      <c r="A13" s="197" t="str">
        <f ca="1"/>
        <v>Marché en cours</v>
      </c>
      <c r="B13" s="348" t="str">
        <f ca="1"/>
        <v>C</v>
      </c>
      <c r="C13" s="349" t="str">
        <f ca="1"/>
        <v>📣 Communication &amp; Culture</v>
      </c>
      <c r="D13" s="350" t="str">
        <f ca="1"/>
        <v>Pôle Achats</v>
      </c>
      <c r="E13" s="351" t="str">
        <f ca="1"/>
        <v>2022PFOUVRAGES</v>
      </c>
      <c r="F13" s="350" t="str">
        <f ca="1"/>
        <v>Fournitures de livres scolaires de langue française de toutes disciplines et leur(s) matériel(s) d’accompagnement sur tout support pouvant être vendu(s) séparément</v>
      </c>
      <c r="G13" s="351" t="str">
        <f ca="1"/>
        <v>2022PFOUVRAGES</v>
      </c>
      <c r="H13" s="350" t="str">
        <f ca="1"/>
        <v>Fournitures de livres scolaires de langue française de toutes disciplines et leur(s) matériel(s) d’accompagnement sur tout support pouvant être vendu(s) séparément</v>
      </c>
      <c r="I13" s="352" t="str">
        <f ca="1"/>
        <v>Procédure formalisée</v>
      </c>
      <c r="J13" s="352" t="str">
        <f ca="1"/>
        <v>Contrat à bon de commande</v>
      </c>
      <c r="K13" s="352" t="str">
        <f ca="1"/>
        <v>Contrat à bon de commande</v>
      </c>
      <c r="L13" s="353">
        <f ca="1"/>
        <v>44893</v>
      </c>
      <c r="M13" s="353">
        <f ca="1"/>
        <v>46353</v>
      </c>
      <c r="N13" s="351" t="str">
        <f ca="1"/>
        <v>4600004168</v>
      </c>
      <c r="O13" s="354">
        <f ca="1"/>
        <v>1500000</v>
      </c>
      <c r="P13" s="350" t="str">
        <f ca="1"/>
        <v>Fournitures courantes</v>
      </c>
      <c r="Q13" s="351">
        <f ca="1"/>
        <v>22</v>
      </c>
      <c r="R13" s="355" t="str">
        <f ca="1"/>
        <v>ECOSPHERE</v>
      </c>
      <c r="S13" s="350" t="str">
        <f ca="1"/>
        <v>Véronique DELAUDE 
  01 64 73 52 66
 Mobile : 06 78 01 21 83
 veronique.delaude@librairie-ecosphere.com
Anne-Marie ARNAL
 01 64 73 52 67 
 anne-marie.arnal@librairie-ecosphere.com</v>
      </c>
      <c r="T13" s="351" t="str">
        <f ca="1"/>
        <v>FR</v>
      </c>
      <c r="U13"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3" s="350" t="str">
        <f ca="1"/>
        <v>Tous les sites de l'UPEC sauf marché(s) réservé(s) ou limité(s) à certains services particuliers. Contacter le Pôle achats dans le doute.</v>
      </c>
      <c r="W13" s="351" t="str">
        <f ca="1"/>
        <v>CE.01 ; CE.05</v>
      </c>
      <c r="X13" s="356" t="str">
        <f ca="1"/>
        <v>DOCUMENTATION : LIVRES SCOLAIRES IMPRIMES DE TOUTES MATIERES</v>
      </c>
    </row>
    <row r="14" spans="1:24" ht="50.15" customHeight="1" x14ac:dyDescent="0.35">
      <c r="A14" s="197" t="str">
        <f ca="1"/>
        <v>Marché en cours</v>
      </c>
      <c r="B14" s="348" t="str">
        <f ca="1"/>
        <v>C</v>
      </c>
      <c r="C14" s="349" t="str">
        <f ca="1"/>
        <v>📣 Communication &amp; Culture</v>
      </c>
      <c r="D14" s="350" t="str">
        <f ca="1"/>
        <v>Pôle Achats</v>
      </c>
      <c r="E14" s="351" t="str">
        <f ca="1"/>
        <v>2022PFOUVRAGES</v>
      </c>
      <c r="F14" s="350" t="str">
        <f ca="1"/>
        <v>Fournitures de livres scolaires de langue française de toutes disciplines et leur(s) matériel(s) d’accompagnement sur tout support pouvant être vendu(s) séparément</v>
      </c>
      <c r="G14" s="351" t="str">
        <f ca="1"/>
        <v>2022PFOUVRAGES</v>
      </c>
      <c r="H14" s="350" t="str">
        <f ca="1"/>
        <v>Fournitures de livres scolaires de langue française de toutes disciplines et leur(s) matériel(s) d’accompagnement sur tout support pouvant être vendu(s) séparément</v>
      </c>
      <c r="I14" s="352" t="str">
        <f ca="1"/>
        <v>Procédure formalisée</v>
      </c>
      <c r="J14" s="352" t="str">
        <f ca="1"/>
        <v>Contrat à bon de commande</v>
      </c>
      <c r="K14" s="352" t="str">
        <f ca="1"/>
        <v>Contrat à bon de commande</v>
      </c>
      <c r="L14" s="353">
        <f ca="1"/>
        <v>44893</v>
      </c>
      <c r="M14" s="353">
        <f ca="1"/>
        <v>46353</v>
      </c>
      <c r="N14" s="351">
        <f ca="1"/>
        <v>4600004166</v>
      </c>
      <c r="O14" s="354">
        <f ca="1"/>
        <v>300000</v>
      </c>
      <c r="P14" s="350" t="str">
        <f ca="1"/>
        <v>Fournitures courantes</v>
      </c>
      <c r="Q14" s="351">
        <f ca="1"/>
        <v>22</v>
      </c>
      <c r="R14" s="355" t="str">
        <f ca="1"/>
        <v>ECOSPHERE</v>
      </c>
      <c r="S14" s="350" t="str">
        <f ca="1"/>
        <v>Véronique DELAUDE 
  01 64 73 52 66
 Mobile : 06 78 01 21 83
 veronique.delaude@librairie-ecosphere.com
Anne-Marie ARNAL
 01 64 73 52 67 
 anne-marie.arnal@librairie-ecosphere.com</v>
      </c>
      <c r="T14" s="351" t="str">
        <f ca="1"/>
        <v>FR</v>
      </c>
      <c r="U14"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4" s="350" t="str">
        <f ca="1"/>
        <v>Tous les sites de l'UPEC sauf marché(s) réservé(s) ou limité(s) à certains services particuliers. Contacter le Pôle achats dans le doute.</v>
      </c>
      <c r="W14" s="351" t="str">
        <f ca="1"/>
        <v>CE.01 ; CE.02</v>
      </c>
      <c r="X14" s="356" t="str">
        <f ca="1"/>
        <v>DOCUMENTATION : LIVRES SCOLAIRES IMPRIMES DE TOUTES MATIERES</v>
      </c>
    </row>
    <row r="15" spans="1:24" ht="50.15" customHeight="1" x14ac:dyDescent="0.35">
      <c r="A15" s="197" t="str">
        <f ca="1"/>
        <v>Marché en cours</v>
      </c>
      <c r="B15" s="348" t="str">
        <f ca="1"/>
        <v>C</v>
      </c>
      <c r="C15" s="349" t="str">
        <f ca="1"/>
        <v>📣 Communication &amp; Culture</v>
      </c>
      <c r="D15" s="350" t="str">
        <f ca="1"/>
        <v>Pôle Achats</v>
      </c>
      <c r="E15" s="351" t="str">
        <f ca="1"/>
        <v>2022PFOUVRAGES</v>
      </c>
      <c r="F15" s="350" t="str">
        <f ca="1"/>
        <v>Fournitures de livres scolaires de langue française de toutes disciplines et leur(s) matériel(s) d’accompagnement sur tout support pouvant être vendu(s) séparément</v>
      </c>
      <c r="G15" s="351" t="str">
        <f ca="1"/>
        <v>2022PFOUVRAGES</v>
      </c>
      <c r="H15" s="350" t="str">
        <f ca="1"/>
        <v>Fournitures de livres scolaires de langue française de toutes disciplines et leur(s) matériel(s) d’accompagnement sur tout support pouvant être vendu(s) séparément</v>
      </c>
      <c r="I15" s="352" t="str">
        <f ca="1"/>
        <v>Procédure formalisée</v>
      </c>
      <c r="J15" s="352" t="str">
        <f ca="1"/>
        <v>Contrat à bon de commande</v>
      </c>
      <c r="K15" s="352" t="str">
        <f ca="1"/>
        <v>Contrat à bon de commande</v>
      </c>
      <c r="L15" s="353">
        <f ca="1"/>
        <v>44893</v>
      </c>
      <c r="M15" s="353">
        <f ca="1"/>
        <v>46353</v>
      </c>
      <c r="N15" s="351">
        <f ca="1"/>
        <v>4600004167</v>
      </c>
      <c r="O15" s="354">
        <f ca="1"/>
        <v>300000</v>
      </c>
      <c r="P15" s="350" t="str">
        <f ca="1"/>
        <v>Fournitures courantes</v>
      </c>
      <c r="Q15" s="351">
        <f ca="1"/>
        <v>22</v>
      </c>
      <c r="R15" s="355" t="str">
        <f ca="1"/>
        <v>ECOSPHERE</v>
      </c>
      <c r="S15" s="350" t="str">
        <f ca="1"/>
        <v>Véronique DELAUDE 
  01 64 73 52 66
 Mobile : 06 78 01 21 83
 veronique.delaude@librairie-ecosphere.com
Anne-Marie ARNAL
 01 64 73 52 67 
 anne-marie.arnal@librairie-ecosphere.com</v>
      </c>
      <c r="T15" s="351" t="str">
        <f ca="1"/>
        <v>FR</v>
      </c>
      <c r="U15"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5" s="350" t="str">
        <f ca="1"/>
        <v>Tous les sites de l'UPEC sauf marché(s) réservé(s) ou limité(s) à certains services particuliers. Contacter le Pôle achats dans le doute.</v>
      </c>
      <c r="W15" s="351" t="str">
        <f ca="1"/>
        <v>CE.05 ; CE.01 ; CE.03 ; CE.02</v>
      </c>
      <c r="X15" s="356" t="str">
        <f ca="1"/>
        <v>DOCUMENTATION : LIVRES D'OCCASION ET EPUISES</v>
      </c>
    </row>
    <row r="16" spans="1:24" ht="50.15" customHeight="1" x14ac:dyDescent="0.35">
      <c r="A16" s="197" t="str">
        <f ca="1"/>
        <v>Marché en cours</v>
      </c>
      <c r="B16" s="348" t="str">
        <f ca="1"/>
        <v>C</v>
      </c>
      <c r="C16" s="349" t="str">
        <f ca="1"/>
        <v>📣 Communication &amp; Culture</v>
      </c>
      <c r="D16" s="350" t="str">
        <f ca="1"/>
        <v>Pôle Achats</v>
      </c>
      <c r="E16" s="351" t="str">
        <f ca="1"/>
        <v>2022PFOUVRAGES</v>
      </c>
      <c r="F16" s="350" t="str">
        <f ca="1"/>
        <v>Fournitures d'ouvrages de langue française de toutes disciplines, présentées sous forme de livres brochés ou reliés (reliure d'éditeur), hors livres scolaires</v>
      </c>
      <c r="G16" s="351" t="str">
        <f ca="1"/>
        <v>2022PFOUVRAGES</v>
      </c>
      <c r="H16" s="350" t="str">
        <f ca="1"/>
        <v>Fournitures d'ouvrages de langue française de toutes disciplines, présentées sous forme de livres brochés ou reliés (reliure d'éditeur), hors livres scolaires</v>
      </c>
      <c r="I16" s="352" t="str">
        <f ca="1"/>
        <v>Procédure formalisée</v>
      </c>
      <c r="J16" s="352" t="str">
        <f ca="1"/>
        <v>Contrat à bon de commande</v>
      </c>
      <c r="K16" s="352" t="str">
        <f ca="1"/>
        <v>Contrat à bon de commande</v>
      </c>
      <c r="L16" s="353">
        <f ca="1"/>
        <v>44893</v>
      </c>
      <c r="M16" s="353">
        <f ca="1"/>
        <v>46353</v>
      </c>
      <c r="N16" s="351" t="str">
        <f ca="1"/>
        <v>4600004172</v>
      </c>
      <c r="O16" s="354">
        <f ca="1"/>
        <v>1500000</v>
      </c>
      <c r="P16" s="350" t="str">
        <f ca="1"/>
        <v>Fournitures courantes</v>
      </c>
      <c r="Q16" s="351">
        <f ca="1"/>
        <v>22</v>
      </c>
      <c r="R16" s="355" t="str">
        <f ca="1"/>
        <v>ECOSPHERE</v>
      </c>
      <c r="S16" s="350" t="str">
        <f ca="1"/>
        <v>Véronique DELAUDE 
  01 64 73 52 66
 Mobile : 06 78 01 21 83
 veronique.delaude@librairie-ecosphere.com
Anne-Marie ARNAL
 01 64 73 52 67 
 anne-marie.arnal@librairie-ecosphere.com</v>
      </c>
      <c r="T16" s="351" t="str">
        <f ca="1"/>
        <v>FR</v>
      </c>
      <c r="U16"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6" s="350" t="str">
        <f ca="1"/>
        <v>Tous les sites de l'UPEC sauf marché(s) réservé(s) ou limité(s) à certains services particuliers. Contacter le Pôle achats dans le doute.</v>
      </c>
      <c r="W16" s="351" t="str">
        <f ca="1"/>
        <v>CE.03 ; CE.05</v>
      </c>
      <c r="X16" s="356" t="str">
        <f ca="1"/>
        <v>DOCUMENTATION : LIVRES NON SCOLAIRES IMPRIMES</v>
      </c>
    </row>
    <row r="17" spans="1:24" ht="50.15" customHeight="1" x14ac:dyDescent="0.35">
      <c r="A17" s="197" t="str">
        <f ca="1"/>
        <v>Marché en cours</v>
      </c>
      <c r="B17" s="348" t="str">
        <f ca="1"/>
        <v>C</v>
      </c>
      <c r="C17" s="349" t="str">
        <f ca="1"/>
        <v>📣 Communication &amp; Culture</v>
      </c>
      <c r="D17" s="350" t="str">
        <f ca="1"/>
        <v>Pôle Achats</v>
      </c>
      <c r="E17" s="351" t="str">
        <f ca="1"/>
        <v>2022PFOUVRAGES</v>
      </c>
      <c r="F17" s="350" t="str">
        <f ca="1"/>
        <v>Fournitures de livres scolaires de langue française de toutes disciplines et leur(s) matériel(s) d’accompagnement sur tout support pouvant être vendu(s) séparément</v>
      </c>
      <c r="G17" s="351" t="str">
        <f ca="1"/>
        <v>2022PFOUVRAGES</v>
      </c>
      <c r="H17" s="350" t="str">
        <f ca="1"/>
        <v>Fournitures de livres scolaires de langue française de toutes disciplines et leur(s) matériel(s) d’accompagnement sur tout support pouvant être vendu(s) séparément</v>
      </c>
      <c r="I17" s="352" t="str">
        <f ca="1"/>
        <v>Procédure formalisée</v>
      </c>
      <c r="J17" s="352" t="str">
        <f ca="1"/>
        <v>Contrat à bon de commande</v>
      </c>
      <c r="K17" s="352" t="str">
        <f ca="1"/>
        <v>Contrat à bon de commande</v>
      </c>
      <c r="L17" s="353">
        <f ca="1"/>
        <v>44893</v>
      </c>
      <c r="M17" s="353">
        <f ca="1"/>
        <v>46353</v>
      </c>
      <c r="N17" s="351">
        <f ca="1"/>
        <v>4600004170</v>
      </c>
      <c r="O17" s="354">
        <f ca="1"/>
        <v>1500000</v>
      </c>
      <c r="P17" s="350" t="str">
        <f ca="1"/>
        <v>Fournitures courantes</v>
      </c>
      <c r="Q17" s="351">
        <f ca="1"/>
        <v>22</v>
      </c>
      <c r="R17" s="355" t="str">
        <f ca="1"/>
        <v>ECOSPHERE</v>
      </c>
      <c r="S17" s="350" t="str">
        <f ca="1"/>
        <v>Véronique DELAUDE 
  01 64 73 52 66
 Mobile : 06 78 01 21 83
 veronique.delaude@librairie-ecosphere.com
Anne-Marie ARNAL
 01 64 73 52 67 
 anne-marie.arnal@librairie-ecosphere.com</v>
      </c>
      <c r="T17" s="351" t="str">
        <f ca="1"/>
        <v>FR</v>
      </c>
      <c r="U17"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7" s="350" t="str">
        <f ca="1"/>
        <v>Tous les sites de l'UPEC sauf marché(s) réservé(s) ou limité(s) à certains services particuliers. Contacter le Pôle achats dans le doute.</v>
      </c>
      <c r="W17" s="351" t="str">
        <f ca="1"/>
        <v>CE.03 ; CE.05</v>
      </c>
      <c r="X17" s="356" t="str">
        <f ca="1"/>
        <v>DOCUMENTATION : LIVRES NON SCOLAIRES IMPRIMES</v>
      </c>
    </row>
    <row r="18" spans="1:24" ht="50.15" customHeight="1" x14ac:dyDescent="0.35">
      <c r="A18" s="197" t="str">
        <f ca="1"/>
        <v>Marché en cours</v>
      </c>
      <c r="B18" s="348" t="str">
        <f ca="1"/>
        <v>C</v>
      </c>
      <c r="C18" s="349" t="str">
        <f ca="1"/>
        <v>📣 Communication &amp; Culture</v>
      </c>
      <c r="D18" s="350" t="str">
        <f ca="1"/>
        <v>Pôle Achats</v>
      </c>
      <c r="E18" s="351" t="str">
        <f ca="1"/>
        <v>2022PFOUVRAGES</v>
      </c>
      <c r="F18" s="350" t="str">
        <f ca="1"/>
        <v>Fournitures de livres scolaires de langue française de toutes disciplines et leur(s) matériel(s) d’accompagnement sur tout support pouvant être vendu(s) séparément</v>
      </c>
      <c r="G18" s="351" t="str">
        <f ca="1"/>
        <v>2022PFOUVRAGES</v>
      </c>
      <c r="H18" s="350" t="str">
        <f ca="1"/>
        <v>Fournitures de livres scolaires de langue française de toutes disciplines et leur(s) matériel(s) d’accompagnement sur tout support pouvant être vendu(s) séparément</v>
      </c>
      <c r="I18" s="352" t="str">
        <f ca="1"/>
        <v>Procédure formalisée</v>
      </c>
      <c r="J18" s="352" t="str">
        <f ca="1"/>
        <v>Contrat à bon de commande</v>
      </c>
      <c r="K18" s="352" t="str">
        <f ca="1"/>
        <v>Contrat à bon de commande</v>
      </c>
      <c r="L18" s="353">
        <f ca="1"/>
        <v>44893</v>
      </c>
      <c r="M18" s="353">
        <f ca="1"/>
        <v>46353</v>
      </c>
      <c r="N18" s="351">
        <f ca="1"/>
        <v>4600004171</v>
      </c>
      <c r="O18" s="354">
        <f ca="1"/>
        <v>1500000</v>
      </c>
      <c r="P18" s="350" t="str">
        <f ca="1"/>
        <v>Fournitures courantes</v>
      </c>
      <c r="Q18" s="351">
        <f ca="1"/>
        <v>22</v>
      </c>
      <c r="R18" s="355" t="str">
        <f ca="1"/>
        <v>ECOSPHERE</v>
      </c>
      <c r="S18" s="350" t="str">
        <f ca="1"/>
        <v>Véronique DELAUDE 
  01 64 73 52 66
 Mobile : 06 78 01 21 83
 veronique.delaude@librairie-ecosphere.com
Anne-Marie ARNAL
 01 64 73 52 67 
 anne-marie.arnal@librairie-ecosphere.com</v>
      </c>
      <c r="T18" s="351" t="str">
        <f ca="1"/>
        <v>FR</v>
      </c>
      <c r="U18"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8" s="350" t="str">
        <f ca="1"/>
        <v>Tous les sites de l'UPEC sauf marché(s) réservé(s) ou limité(s) à certains services particuliers. Contacter le Pôle achats dans le doute.</v>
      </c>
      <c r="W18" s="351" t="str">
        <f ca="1"/>
        <v>CE.03 ; CE.05</v>
      </c>
      <c r="X18" s="356" t="str">
        <f ca="1"/>
        <v>DOCUMENTATION : LIVRES NON SCOLAIRES IMPRIMES</v>
      </c>
    </row>
    <row r="19" spans="1:24" ht="50.15" customHeight="1" x14ac:dyDescent="0.35">
      <c r="A19" s="197" t="str">
        <f ca="1"/>
        <v>Marché en cours</v>
      </c>
      <c r="B19" s="348" t="str">
        <f ca="1"/>
        <v>C</v>
      </c>
      <c r="C19" s="349" t="str">
        <f ca="1"/>
        <v>📣 Communication &amp; Culture</v>
      </c>
      <c r="D19" s="350" t="str">
        <f ca="1"/>
        <v>Pôle Achats</v>
      </c>
      <c r="E19" s="351" t="str">
        <f ca="1"/>
        <v>2022PFOUVRAGES</v>
      </c>
      <c r="F19" s="350" t="str">
        <f ca="1"/>
        <v>Fourniture d’ouvrages ouvrages de langue étrangère (hors français) de toutes disciplines, présentées sous forme de livres brochés ou reliés (reliure d'éditeur)</v>
      </c>
      <c r="G19" s="351" t="str">
        <f ca="1"/>
        <v>2022PFOUVRAGES</v>
      </c>
      <c r="H19" s="350" t="str">
        <f ca="1"/>
        <v>Fourniture d’ouvrages ouvrages de langue étrangère (hors français) de toutes disciplines, présentées sous forme de livres brochés ou reliés (reliure d'éditeur)</v>
      </c>
      <c r="I19" s="352" t="str">
        <f ca="1"/>
        <v>Procédure formalisée</v>
      </c>
      <c r="J19" s="352" t="str">
        <f ca="1"/>
        <v>Contrat à bon de commande</v>
      </c>
      <c r="K19" s="352" t="str">
        <f ca="1"/>
        <v>Contrat à bon de commande</v>
      </c>
      <c r="L19" s="353">
        <f ca="1"/>
        <v>44893</v>
      </c>
      <c r="M19" s="353">
        <f ca="1"/>
        <v>46353</v>
      </c>
      <c r="N19" s="351" t="str">
        <f ca="1"/>
        <v>4600004176</v>
      </c>
      <c r="O19" s="354">
        <f ca="1"/>
        <v>1500000</v>
      </c>
      <c r="P19" s="350" t="str">
        <f ca="1"/>
        <v>Fournitures courantes</v>
      </c>
      <c r="Q19" s="351">
        <f ca="1"/>
        <v>22</v>
      </c>
      <c r="R19" s="355" t="str">
        <f ca="1"/>
        <v>ECOSPHERE</v>
      </c>
      <c r="S19" s="350" t="str">
        <f ca="1"/>
        <v>Véronique DELAUDE 
  01 64 73 52 66
 Mobile : 06 78 01 21 83
 veronique.delaude@librairie-ecosphere.com
Anne-Marie ARNAL
 01 64 73 52 67 
 anne-marie.arnal@librairie-ecosphere.com</v>
      </c>
      <c r="T19" s="351" t="str">
        <f ca="1"/>
        <v>FR</v>
      </c>
      <c r="U19"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19" s="350" t="str">
        <f ca="1"/>
        <v>Tous les sites de l'UPEC sauf marché(s) réservé(s) ou limité(s) à certains services particuliers. Contacter le Pôle achats dans le doute.</v>
      </c>
      <c r="W19" s="351" t="str">
        <f ca="1"/>
        <v>CE.03 ; CE.05</v>
      </c>
      <c r="X19" s="356" t="str">
        <f ca="1"/>
        <v>DOCUMENTATION : LIVRES NON SCOLAIRES IMPRIMES</v>
      </c>
    </row>
    <row r="20" spans="1:24" ht="50.15" customHeight="1" x14ac:dyDescent="0.35">
      <c r="A20" s="197" t="str">
        <f ca="1"/>
        <v>Marché en cours</v>
      </c>
      <c r="B20" s="348" t="str">
        <f ca="1"/>
        <v>C</v>
      </c>
      <c r="C20" s="349" t="str">
        <f ca="1"/>
        <v>📣 Communication &amp; Culture</v>
      </c>
      <c r="D20" s="350" t="str">
        <f ca="1"/>
        <v>Pôle Achats</v>
      </c>
      <c r="E20" s="351" t="str">
        <f ca="1"/>
        <v>2022PFOUVRAGES</v>
      </c>
      <c r="F20" s="350" t="str">
        <f ca="1"/>
        <v>Fournitures de livres scolaires de langue française de toutes disciplines et leur(s) matériel(s) d’accompagnement sur tout support pouvant être vendu(s) séparément</v>
      </c>
      <c r="G20" s="351" t="str">
        <f ca="1"/>
        <v>2022PFOUVRAGES</v>
      </c>
      <c r="H20" s="350" t="str">
        <f ca="1"/>
        <v>Fournitures de livres scolaires de langue française de toutes disciplines et leur(s) matériel(s) d’accompagnement sur tout support pouvant être vendu(s) séparément</v>
      </c>
      <c r="I20" s="352" t="str">
        <f ca="1"/>
        <v>Procédure formalisée</v>
      </c>
      <c r="J20" s="352" t="str">
        <f ca="1"/>
        <v>Contrat à bon de commande</v>
      </c>
      <c r="K20" s="352" t="str">
        <f ca="1"/>
        <v>Contrat à bon de commande</v>
      </c>
      <c r="L20" s="353">
        <f ca="1"/>
        <v>44893</v>
      </c>
      <c r="M20" s="353">
        <f ca="1"/>
        <v>46353</v>
      </c>
      <c r="N20" s="351">
        <f ca="1"/>
        <v>4600004174</v>
      </c>
      <c r="O20" s="354">
        <f ca="1"/>
        <v>1500000</v>
      </c>
      <c r="P20" s="350" t="str">
        <f ca="1"/>
        <v>Fournitures courantes</v>
      </c>
      <c r="Q20" s="351">
        <f ca="1"/>
        <v>22</v>
      </c>
      <c r="R20" s="355" t="str">
        <f ca="1"/>
        <v>ECOSPHERE</v>
      </c>
      <c r="S20" s="350" t="str">
        <f ca="1"/>
        <v>Véronique DELAUDE 
  01 64 73 52 66
 Mobile : 06 78 01 21 83
 veronique.delaude@librairie-ecosphere.com
Anne-Marie ARNAL
 01 64 73 52 67 
 anne-marie.arnal@librairie-ecosphere.com</v>
      </c>
      <c r="T20" s="351" t="str">
        <f ca="1"/>
        <v>FR</v>
      </c>
      <c r="U20"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20" s="350" t="str">
        <f ca="1"/>
        <v>Tous les sites de l'UPEC sauf marché(s) réservé(s) ou limité(s) à certains services particuliers. Contacter le Pôle achats dans le doute.</v>
      </c>
      <c r="W20" s="351" t="str">
        <f ca="1"/>
        <v>CE.01 ; CE.03 ; CE.02 ; CE.05</v>
      </c>
      <c r="X20" s="356" t="str">
        <f ca="1"/>
        <v>DOCUMENTATION : LIVRES SCOLAIRES IMPRIMES DE TOUTES MATIERES</v>
      </c>
    </row>
    <row r="21" spans="1:24" ht="50.15" customHeight="1" x14ac:dyDescent="0.35">
      <c r="A21" s="197" t="str">
        <f ca="1"/>
        <v>Marché en cours</v>
      </c>
      <c r="B21" s="348" t="str">
        <f ca="1"/>
        <v>C</v>
      </c>
      <c r="C21" s="349" t="str">
        <f ca="1"/>
        <v>📣 Communication &amp; Culture</v>
      </c>
      <c r="D21" s="350" t="str">
        <f ca="1"/>
        <v>Pôle Achats</v>
      </c>
      <c r="E21" s="351" t="str">
        <f ca="1"/>
        <v>2022PFOUVRAGES</v>
      </c>
      <c r="F21" s="350" t="str">
        <f ca="1"/>
        <v>Fournitures de livres scolaires de langue française de toutes disciplines et leur(s) matériel(s) d’accompagnement sur tout support pouvant être vendu(s) séparément</v>
      </c>
      <c r="G21" s="351" t="str">
        <f ca="1"/>
        <v>2022PFOUVRAGES</v>
      </c>
      <c r="H21" s="350" t="str">
        <f ca="1"/>
        <v>Fournitures de livres scolaires de langue française de toutes disciplines et leur(s) matériel(s) d’accompagnement sur tout support pouvant être vendu(s) séparément</v>
      </c>
      <c r="I21" s="352" t="str">
        <f ca="1"/>
        <v>Procédure formalisée</v>
      </c>
      <c r="J21" s="352" t="str">
        <f ca="1"/>
        <v>Contrat à bon de commande</v>
      </c>
      <c r="K21" s="352" t="str">
        <f ca="1"/>
        <v>Contrat à bon de commande</v>
      </c>
      <c r="L21" s="353">
        <f ca="1"/>
        <v>44893</v>
      </c>
      <c r="M21" s="353">
        <f ca="1"/>
        <v>46353</v>
      </c>
      <c r="N21" s="351">
        <f ca="1"/>
        <v>4600004175</v>
      </c>
      <c r="O21" s="354">
        <f ca="1"/>
        <v>1500000</v>
      </c>
      <c r="P21" s="350" t="str">
        <f ca="1"/>
        <v>Fournitures courantes</v>
      </c>
      <c r="Q21" s="351">
        <f ca="1"/>
        <v>22</v>
      </c>
      <c r="R21" s="355" t="str">
        <f ca="1"/>
        <v>ECOSPHERE</v>
      </c>
      <c r="S21" s="350" t="str">
        <f ca="1"/>
        <v>Véronique DELAUDE 
  01 64 73 52 66
 Mobile : 06 78 01 21 83
 veronique.delaude@librairie-ecosphere.com
Anne-Marie ARNAL
 01 64 73 52 67 
 anne-marie.arnal@librairie-ecosphere.com</v>
      </c>
      <c r="T21" s="351" t="str">
        <f ca="1"/>
        <v>FR</v>
      </c>
      <c r="U21" s="351" t="str">
        <f ca="1"/>
        <v>https://upecnumerique.sharepoint.com/sites/DAF-PRB/documents_contractuels/Forms/AllItems.aspx?RootFolder=/sites%2FDAF%2DPRB%2Fdocuments%5Fcontractuels%2F1%2EMarch%C3%A9s%20ouverts%20%C3%A0%20TOUS%2F2%2EOuvrages%2Dabonnements%2F2023PFOUVRAGES&amp;View=%7B6F884D63%2DDCF1%2D49B2%2DBCDC%2DBDF571290E5C%7D</v>
      </c>
      <c r="V21" s="350" t="str">
        <f ca="1"/>
        <v>Tous les sites de l'UPEC sauf marché(s) réservé(s) ou limité(s) à certains services particuliers. Contacter le Pôle achats dans le doute.</v>
      </c>
      <c r="W21" s="351" t="str">
        <f ca="1"/>
        <v>CE.01 ; CE.03 ; CE.02 ; CE.05</v>
      </c>
      <c r="X21" s="356" t="str">
        <f ca="1"/>
        <v>DOCUMENTATION : LIVRES SCOLAIRES IMPRIMES DE TOUTES MATIERES</v>
      </c>
    </row>
    <row r="22" spans="1:24" ht="50.15" customHeight="1" x14ac:dyDescent="0.35">
      <c r="A22" s="197" t="str">
        <f ca="1"/>
        <v>Marché en cours</v>
      </c>
      <c r="B22" s="348" t="str">
        <f ca="1"/>
        <v>C</v>
      </c>
      <c r="C22" s="349" t="str">
        <f ca="1"/>
        <v>📣 Communication &amp; Culture</v>
      </c>
      <c r="D22" s="350" t="str">
        <f ca="1"/>
        <v>Pôle Achats</v>
      </c>
      <c r="E22" s="351" t="str">
        <f ca="1"/>
        <v>2023ACHATSUGAP</v>
      </c>
      <c r="F22" s="350" t="str">
        <f ca="1"/>
        <v>Achats UGAP (centrale d'achats)</v>
      </c>
      <c r="G22" s="351" t="str">
        <f ca="1"/>
        <v>2023ACHATSUGAP</v>
      </c>
      <c r="H22" s="350" t="str">
        <f ca="1"/>
        <v>Achats UGAP (centrale d'achats)</v>
      </c>
      <c r="I22" s="352" t="str">
        <f ca="1"/>
        <v>Accord-cadre</v>
      </c>
      <c r="J22" s="352" t="str">
        <f ca="1"/>
        <v>Contrat à bon de commande</v>
      </c>
      <c r="K22" s="352" t="str">
        <f ca="1"/>
        <v>Contrat à bon de commande</v>
      </c>
      <c r="L22" s="353">
        <f ca="1"/>
        <v>44631</v>
      </c>
      <c r="M22" s="353">
        <f ca="1"/>
        <v>47574</v>
      </c>
      <c r="N22" s="351">
        <f ca="1"/>
        <v>4600004205</v>
      </c>
      <c r="O22" s="354">
        <f ca="1"/>
        <v>8620000</v>
      </c>
      <c r="P22" s="350" t="str">
        <f ca="1"/>
        <v>Fournitures courantes</v>
      </c>
      <c r="Q22" s="351">
        <f ca="1"/>
        <v>1588</v>
      </c>
      <c r="R22" s="355" t="str">
        <f ca="1"/>
        <v>UGAP</v>
      </c>
      <c r="S22" s="350" t="str">
        <f ca="1"/>
        <v>Accès direct  catalogue ugap.fr (création identifiant par le pôle achat public UPEC)</v>
      </c>
      <c r="T22" s="351" t="str">
        <f ca="1"/>
        <v>FR</v>
      </c>
      <c r="U22" s="357" t="str">
        <f ca="1"/>
        <v>https://www.ugap.fr/</v>
      </c>
      <c r="V22" s="350" t="str">
        <f ca="1"/>
        <v>Tous les sites de l'UPEC sauf marché(s) réservé(s) ou limité(s) à certains services particuliers. Contacter le Pôle achats dans le doute.</v>
      </c>
      <c r="W22" s="351" t="str">
        <f ca="1"/>
        <v>CB.03</v>
      </c>
      <c r="X22" s="356" t="str">
        <f ca="1"/>
        <v>COM.:MATERIEL EQUIPEMENTS PR MANIFESTATIONS EVENEMENTIELLES</v>
      </c>
    </row>
    <row r="23" spans="1:24" ht="50.15" customHeight="1" x14ac:dyDescent="0.35">
      <c r="A23" s="197" t="str">
        <f ca="1"/>
        <v>Marché en cours</v>
      </c>
      <c r="B23" s="348" t="str">
        <f ca="1"/>
        <v>C</v>
      </c>
      <c r="C23" s="349" t="str">
        <f ca="1"/>
        <v>📣 Communication &amp; Culture</v>
      </c>
      <c r="D23" s="350" t="str">
        <f ca="1"/>
        <v>Direction du Patrimoine et du Développement Durable</v>
      </c>
      <c r="E23" s="351" t="str">
        <f ca="1"/>
        <v>2023PFEMAGAZIN</v>
      </c>
      <c r="F23" s="350" t="str">
        <f ca="1"/>
        <v>Le présent marché a pour objet a pour objet la conception et la réalisation d'un e-magazine pour lUPEC.</v>
      </c>
      <c r="G23" s="351" t="str">
        <f ca="1"/>
        <v>2023PFEMAGAZIN</v>
      </c>
      <c r="H23" s="350" t="str">
        <f ca="1"/>
        <v>Le présent marché a pour objet a pour objet la conception et la réalisation d'un e-magazine pour lUPEC.</v>
      </c>
      <c r="I23" s="352" t="str">
        <f ca="1"/>
        <v>Appel d'offres ouvert</v>
      </c>
      <c r="J23" s="352" t="str">
        <f ca="1"/>
        <v>Accord-cadre</v>
      </c>
      <c r="K23" s="352" t="str">
        <f ca="1"/>
        <v>à bons de commande sans minimum et avec maximum</v>
      </c>
      <c r="L23" s="353">
        <f ca="1"/>
        <v>45022</v>
      </c>
      <c r="M23" s="353">
        <f ca="1"/>
        <v>46482</v>
      </c>
      <c r="N23" s="351">
        <f ca="1"/>
        <v>4600004233</v>
      </c>
      <c r="O23" s="354">
        <f ca="1"/>
        <v>400000</v>
      </c>
      <c r="P23" s="350" t="str">
        <f ca="1"/>
        <v>Services courants</v>
      </c>
      <c r="Q23" s="351">
        <f ca="1"/>
        <v>16276</v>
      </c>
      <c r="R23" s="355" t="str">
        <f ca="1"/>
        <v>AGENCE FULLCONTENT</v>
      </c>
      <c r="S23" s="350" t="str">
        <f ca="1"/>
        <v>pierre@fullcontent.com   -   01 55 25 49 92</v>
      </c>
      <c r="T23" s="351" t="str">
        <f ca="1"/>
        <v>FR</v>
      </c>
      <c r="U23" s="357" t="str">
        <f ca="1"/>
        <v>https://upecnumerique.sharepoint.com/:f:/r/sites/DAF-PRB/documents_contractuels/1.March%C3%A9s ouverts %C3%A0 TOUS/7.Travaux-Maitrise d%27%C5%93uvre- Coordination/2025PVTXENTRE?csf=1&amp;web=1&amp;e=MMo67R</v>
      </c>
      <c r="V23" s="350" t="str">
        <f ca="1"/>
        <v>Tous les sites de l'UPEC sauf marché(s) réservé(s) ou limité(s) à certains services particuliers. Contacter le Pôle achats dans le doute.</v>
      </c>
      <c r="W23" s="351" t="str">
        <f ca="1"/>
        <v>CA.11</v>
      </c>
      <c r="X23" s="356" t="str">
        <f ca="1"/>
        <v>COM:CONCEPTION REALISATION SITES INTERNET ET FRAIS CONNEXES</v>
      </c>
    </row>
    <row r="24" spans="1:24" ht="50.15" customHeight="1" x14ac:dyDescent="0.35">
      <c r="A24" s="197" t="str">
        <f ca="1"/>
        <v>Marché en cours</v>
      </c>
      <c r="B24" s="348" t="str">
        <f ca="1"/>
        <v>C</v>
      </c>
      <c r="C24" s="349" t="str">
        <f ca="1"/>
        <v>📣 Communication &amp; Culture</v>
      </c>
      <c r="D24" s="350" t="str">
        <f ca="1"/>
        <v>Pôle Achats</v>
      </c>
      <c r="E24" s="351" t="str">
        <f ca="1"/>
        <v>2023CONVENABES</v>
      </c>
      <c r="F24" s="350" t="str">
        <f ca="1"/>
        <v>Convention groupement de commandes base de données</v>
      </c>
      <c r="G24" s="351" t="str">
        <f ca="1"/>
        <v>2023CONVENABES</v>
      </c>
      <c r="H24" s="350" t="str">
        <f ca="1"/>
        <v>Convention groupement de commandes base de données</v>
      </c>
      <c r="I24" s="352" t="str">
        <f ca="1"/>
        <v>BC</v>
      </c>
      <c r="J24" s="352" t="str">
        <f ca="1"/>
        <v>Contrat à bon de commande</v>
      </c>
      <c r="K24" s="352" t="str">
        <f ca="1"/>
        <v>Contrat à bon de commande</v>
      </c>
      <c r="L24" s="353">
        <f ca="1"/>
        <v>44197</v>
      </c>
      <c r="M24" s="353">
        <f ca="1"/>
        <v>46387</v>
      </c>
      <c r="N24" s="351">
        <f ca="1"/>
        <v>4600004235</v>
      </c>
      <c r="O24" s="354">
        <f ca="1"/>
        <v>900000</v>
      </c>
      <c r="P24" s="350" t="str">
        <f ca="1"/>
        <v>Services courants</v>
      </c>
      <c r="Q24" s="351">
        <f ca="1"/>
        <v>1594</v>
      </c>
      <c r="R24" s="355" t="str">
        <f ca="1"/>
        <v>AGENCE BIBLIOGRAPHIQUE</v>
      </c>
      <c r="S24" s="350" t="str">
        <f ca="1"/>
        <v>Tél : 0155254990 | pierre@fullcontent.com</v>
      </c>
      <c r="T24" s="351" t="str">
        <f ca="1"/>
        <v>FR</v>
      </c>
      <c r="U24" s="357" t="str">
        <f ca="1"/>
        <v>https://upecnumerique.sharepoint.com/:f:/r/sites/DAF-PRB/documents_contractuels/2.March%C3%A9s%20acc%C3%A8s%20LIMITE/1.Achats%20mutualis%C3%A9s/2023DAEASCENSE?csf=1&amp;web=1&amp;e=3E6OBF</v>
      </c>
      <c r="V24" s="350" t="str">
        <f ca="1"/>
        <v>Tous les sites de l'UPEC sauf marché(s) réservé(s) ou limité(s) à certains services particuliers. Contacter le Pôle achats dans le doute.</v>
      </c>
      <c r="W24" s="351" t="str">
        <f ca="1"/>
        <v>CE.13 ; CE.21 ; CI.04</v>
      </c>
      <c r="X24" s="356" t="str">
        <f ca="1"/>
        <v>DOC.:JOURNAUX REVUES PERIODIQUES SCIENTIFIQ(ELECTRONIQ)</v>
      </c>
    </row>
    <row r="25" spans="1:24" ht="50.15" customHeight="1" x14ac:dyDescent="0.35">
      <c r="A25" s="197" t="str">
        <f ca="1"/>
        <v>Marché terminé</v>
      </c>
      <c r="B25" s="348" t="str">
        <f ca="1"/>
        <v>C</v>
      </c>
      <c r="C25" s="349" t="str">
        <f ca="1"/>
        <v>📣 Communication &amp; Culture</v>
      </c>
      <c r="D25" s="350" t="str">
        <f ca="1"/>
        <v>Pôle Achats</v>
      </c>
      <c r="E25" s="351" t="str">
        <f ca="1"/>
        <v>2023PNBASECKST</v>
      </c>
      <c r="F25" s="350" t="str">
        <f ca="1"/>
        <v>BASE DE DONNÉES CLINICAL KEY STUDENT-EXCLUSIVITÉ</v>
      </c>
      <c r="G25" s="351" t="str">
        <f ca="1"/>
        <v>2023PNBASECKST</v>
      </c>
      <c r="H25" s="350" t="str">
        <f ca="1"/>
        <v>BASE DE DONNÉES CLINICAL KEY STUDENT-EXCLUSIVITÉ</v>
      </c>
      <c r="I25" s="352" t="str">
        <f ca="1"/>
        <v>Procédure négociée</v>
      </c>
      <c r="J25" s="352" t="str">
        <f ca="1"/>
        <v>Marché</v>
      </c>
      <c r="K25" s="352" t="str">
        <f ca="1"/>
        <v>Contrat à bon de commande</v>
      </c>
      <c r="L25" s="353">
        <f ca="1"/>
        <v>45078</v>
      </c>
      <c r="M25" s="353">
        <f ca="1"/>
        <v>45443</v>
      </c>
      <c r="N25" s="351">
        <f ca="1"/>
        <v>4600004247</v>
      </c>
      <c r="O25" s="354">
        <f ca="1"/>
        <v>70000</v>
      </c>
      <c r="P25" s="350" t="str">
        <f ca="1"/>
        <v>Services courants</v>
      </c>
      <c r="Q25" s="351">
        <f ca="1"/>
        <v>1942</v>
      </c>
      <c r="R25" s="355" t="str">
        <f ca="1"/>
        <v>ELSEVIER BV</v>
      </c>
      <c r="S25" s="350" t="str">
        <f ca="1"/>
        <v/>
      </c>
      <c r="T25" s="351" t="str">
        <f ca="1"/>
        <v>NL</v>
      </c>
      <c r="U25" s="351" t="str">
        <f ca="1"/>
        <v/>
      </c>
      <c r="V25" s="350" t="str">
        <f ca="1"/>
        <v>Tous les sites de l'UPEC sauf marché(s) réservé(s) ou limité(s) à certains services particuliers. Contacter le Pôle achats dans le doute.</v>
      </c>
      <c r="W25" s="351" t="str">
        <f ca="1"/>
        <v>CE.21</v>
      </c>
      <c r="X25" s="356" t="str">
        <f ca="1"/>
        <v>DOC.:DROIT ACCES BASES DE DONNEES DOCUMENTAIRES SCIENTIFIQ</v>
      </c>
    </row>
    <row r="26" spans="1:24" ht="50.15" customHeight="1" x14ac:dyDescent="0.35">
      <c r="A26" s="197" t="str">
        <f ca="1"/>
        <v>Marché en cours</v>
      </c>
      <c r="B26" s="348" t="str">
        <f ca="1"/>
        <v>C</v>
      </c>
      <c r="C26" s="349" t="str">
        <f ca="1"/>
        <v>📣 Communication &amp; Culture</v>
      </c>
      <c r="D26" s="350" t="str">
        <f ca="1"/>
        <v>Pôle Achats</v>
      </c>
      <c r="E26" s="351" t="str">
        <f ca="1"/>
        <v>2023PNLYON1ACS</v>
      </c>
      <c r="F26" s="350" t="str">
        <f ca="1"/>
        <v>ABONNEMENT PAR MUTUALISATION RESSOURCE ÉLECTRONIQUE ACS</v>
      </c>
      <c r="G26" s="351" t="str">
        <f ca="1"/>
        <v>2023PNLYON1ACS</v>
      </c>
      <c r="H26" s="350" t="str">
        <f ca="1"/>
        <v>ABONNEMENT PAR MUTUALISATION RESSOURCE ÉLECTRONIQUE ACS</v>
      </c>
      <c r="I26" s="352" t="str">
        <f ca="1"/>
        <v>Procédure négociée</v>
      </c>
      <c r="J26" s="352" t="str">
        <f ca="1"/>
        <v>Marché</v>
      </c>
      <c r="K26" s="352" t="str">
        <f ca="1"/>
        <v>Contrat à bon de commande</v>
      </c>
      <c r="L26" s="353">
        <f ca="1"/>
        <v>44927</v>
      </c>
      <c r="M26" s="353">
        <f ca="1"/>
        <v>46387</v>
      </c>
      <c r="N26" s="351">
        <f ca="1"/>
        <v>4600004259</v>
      </c>
      <c r="O26" s="354">
        <f ca="1"/>
        <v>77702.45</v>
      </c>
      <c r="P26" s="350" t="str">
        <f ca="1"/>
        <v>Services courants</v>
      </c>
      <c r="Q26" s="351">
        <f ca="1"/>
        <v>2458</v>
      </c>
      <c r="R26" s="355" t="str">
        <f ca="1"/>
        <v>UNIVERSITE CLAUDE BERNARD LYON 1</v>
      </c>
      <c r="S26" s="350" t="str">
        <f ca="1"/>
        <v/>
      </c>
      <c r="T26" s="351" t="str">
        <f ca="1"/>
        <v>FR</v>
      </c>
      <c r="U26" s="351" t="str">
        <f ca="1"/>
        <v/>
      </c>
      <c r="V26" s="350" t="str">
        <f ca="1"/>
        <v>Tous les sites de l'UPEC sauf marché(s) réservé(s) ou limité(s) à certains services particuliers. Contacter le Pôle achats dans le doute.</v>
      </c>
      <c r="W26" s="351" t="str">
        <f ca="1"/>
        <v>CE.13</v>
      </c>
      <c r="X26" s="356" t="str">
        <f ca="1"/>
        <v>DOC.:JOURNAUX REVUES PERIODIQUES SCIENTIFIQ(ELECTRONIQ)</v>
      </c>
    </row>
    <row r="27" spans="1:24" ht="50.15" customHeight="1" x14ac:dyDescent="0.35">
      <c r="A27" s="197" t="str">
        <f ca="1"/>
        <v>Marché en cours</v>
      </c>
      <c r="B27" s="348" t="str">
        <f ca="1"/>
        <v>C</v>
      </c>
      <c r="C27" s="349" t="str">
        <f ca="1"/>
        <v>📣 Communication &amp; Culture</v>
      </c>
      <c r="D27" s="350" t="str">
        <f ca="1"/>
        <v>Pôle Achats</v>
      </c>
      <c r="E27" s="351" t="str">
        <f ca="1"/>
        <v>2023PNBDDCOMUE</v>
      </c>
      <c r="F27" s="350" t="str">
        <f ca="1"/>
        <v>MUTUALISATION COMUE UPE BDD- BASE DE DONNÉES MUTUALISÉE</v>
      </c>
      <c r="G27" s="351" t="str">
        <f ca="1"/>
        <v>2023PNBDDCOMUE</v>
      </c>
      <c r="H27" s="350" t="str">
        <f ca="1"/>
        <v>MUTUALISATION COMUE UPE BDD- BASE DE DONNÉES MUTUALISÉE</v>
      </c>
      <c r="I27" s="352" t="str">
        <f ca="1"/>
        <v>Procédure négociée</v>
      </c>
      <c r="J27" s="352" t="str">
        <f ca="1"/>
        <v>Marché</v>
      </c>
      <c r="K27" s="352" t="str">
        <f ca="1"/>
        <v>Contrat à bon de commande</v>
      </c>
      <c r="L27" s="353">
        <f ca="1"/>
        <v>44927</v>
      </c>
      <c r="M27" s="353">
        <f ca="1"/>
        <v>46387</v>
      </c>
      <c r="N27" s="351">
        <f ca="1"/>
        <v>4600004277</v>
      </c>
      <c r="O27" s="354">
        <f ca="1"/>
        <v>400000</v>
      </c>
      <c r="P27" s="350" t="str">
        <f ca="1"/>
        <v>Services courants</v>
      </c>
      <c r="Q27" s="351">
        <f ca="1"/>
        <v>1669</v>
      </c>
      <c r="R27" s="355" t="str">
        <f ca="1"/>
        <v>COMUE UNIVERSITE PARIS EST</v>
      </c>
      <c r="S27" s="350" t="str">
        <f ca="1"/>
        <v/>
      </c>
      <c r="T27" s="351" t="str">
        <f ca="1"/>
        <v>FR</v>
      </c>
      <c r="U27" s="351" t="str">
        <f ca="1"/>
        <v/>
      </c>
      <c r="V27" s="350" t="str">
        <f ca="1"/>
        <v>Tous les sites de l'UPEC sauf marché(s) réservé(s) ou limité(s) à certains services particuliers. Contacter le Pôle achats dans le doute.</v>
      </c>
      <c r="W27" s="351" t="str">
        <f ca="1"/>
        <v>CE.13 ; CE.04 ; CE.21</v>
      </c>
      <c r="X27" s="356" t="str">
        <f ca="1"/>
        <v>DOC.:JOURNAUX REVUES PERIODIQUES SCIENTIFIQ(ELECTRONIQ)</v>
      </c>
    </row>
    <row r="28" spans="1:24" ht="50.15" customHeight="1" x14ac:dyDescent="0.35">
      <c r="A28" s="197" t="str">
        <f ca="1"/>
        <v>Marché en cours</v>
      </c>
      <c r="B28" s="348" t="str">
        <f ca="1"/>
        <v>C</v>
      </c>
      <c r="C28" s="349" t="str">
        <f ca="1"/>
        <v>📣 Communication &amp; Culture</v>
      </c>
      <c r="D28" s="350" t="str">
        <f ca="1"/>
        <v>Pôle Achats</v>
      </c>
      <c r="E28" s="351" t="str">
        <f ca="1"/>
        <v>2023PNEDUNIVER</v>
      </c>
      <c r="F28" s="350" t="str">
        <f ca="1"/>
        <v>INSERTIONS PUBLICITAIRES PAPIER WEB ET LOC STAND EDUNIVERSAL</v>
      </c>
      <c r="G28" s="351" t="str">
        <f ca="1"/>
        <v>2023PNEDUNIVER</v>
      </c>
      <c r="H28" s="350" t="str">
        <f ca="1"/>
        <v>INSERTIONS PUBLICITAIRES PAPIER WEB ET LOC STAND EDUNIVERSAL</v>
      </c>
      <c r="I28" s="352" t="str">
        <f ca="1"/>
        <v>Procédure négociée</v>
      </c>
      <c r="J28" s="352" t="str">
        <f ca="1"/>
        <v>Marché</v>
      </c>
      <c r="K28" s="352" t="str">
        <f ca="1"/>
        <v>Contrat à bon de commande</v>
      </c>
      <c r="L28" s="353">
        <f ca="1"/>
        <v>45274</v>
      </c>
      <c r="M28" s="353">
        <f ca="1"/>
        <v>46734</v>
      </c>
      <c r="N28" s="351">
        <f ca="1"/>
        <v>4600004300</v>
      </c>
      <c r="O28" s="354">
        <f ca="1"/>
        <v>300000</v>
      </c>
      <c r="P28" s="350" t="str">
        <f ca="1"/>
        <v>Services courants</v>
      </c>
      <c r="Q28" s="351">
        <f ca="1"/>
        <v>1569</v>
      </c>
      <c r="R28" s="355" t="str">
        <f ca="1"/>
        <v>EDUNIVERSAL (EX MEDIA 15-25)</v>
      </c>
      <c r="S28" s="350" t="str">
        <f ca="1"/>
        <v/>
      </c>
      <c r="T28" s="351" t="str">
        <f ca="1"/>
        <v>FR</v>
      </c>
      <c r="U28" s="357" t="str">
        <f ca="1"/>
        <v>https://upecnumerique.sharepoint.com/:f:/r/sites/DAF-PRB/documents_contractuels/2.March%C3%A9s%20acc%C3%A8s%20LIMITE/6.Services%20-Maintenance/2023PNEDUNIVER?csf=1&amp;web=1</v>
      </c>
      <c r="V28" s="350" t="str">
        <f ca="1"/>
        <v>Tous les sites de l'UPEC sauf marché(s) réservé(s) ou limité(s) à certains services particuliers. Contacter le Pôle achats dans le doute.</v>
      </c>
      <c r="W28" s="351" t="str">
        <f ca="1"/>
        <v>CC.21 ; CB.13</v>
      </c>
      <c r="X28" s="356" t="str">
        <f ca="1"/>
        <v>COMMUNICATION : ACHAT D'ESPACES PUBLICITAIRES</v>
      </c>
    </row>
    <row r="29" spans="1:24" ht="50.15" customHeight="1" x14ac:dyDescent="0.35">
      <c r="A29" s="197" t="str">
        <f ca="1"/>
        <v>Marché terminé</v>
      </c>
      <c r="B29" s="348" t="str">
        <f ca="1"/>
        <v>C</v>
      </c>
      <c r="C29" s="349" t="str">
        <f ca="1"/>
        <v>📣 Communication &amp; Culture</v>
      </c>
      <c r="D29" s="350" t="str">
        <f ca="1"/>
        <v>Pôle Achats</v>
      </c>
      <c r="E29" s="351" t="str">
        <f ca="1"/>
        <v>2024PNACCSCOMP</v>
      </c>
      <c r="F29" s="350" t="str">
        <f ca="1"/>
        <v>ACCOMPAGNEMENT INSPIRÉ « OÙ ATTERRIR » AVEC S COMPOSITION</v>
      </c>
      <c r="G29" s="351" t="str">
        <f ca="1"/>
        <v>2024PNACCSCOMP</v>
      </c>
      <c r="H29" s="350" t="str">
        <f ca="1"/>
        <v>ACCOMPAGNEMENT INSPIRÉ « OÙ ATTERRIR » AVEC S COMPOSITION</v>
      </c>
      <c r="I29" s="352" t="str">
        <f ca="1"/>
        <v>Procédure négociée</v>
      </c>
      <c r="J29" s="352" t="str">
        <f ca="1"/>
        <v>Marché</v>
      </c>
      <c r="K29" s="352" t="str">
        <f ca="1"/>
        <v>Contrat à bon de commande</v>
      </c>
      <c r="L29" s="353">
        <f ca="1"/>
        <v>45378</v>
      </c>
      <c r="M29" s="353">
        <f ca="1"/>
        <v>45561</v>
      </c>
      <c r="N29" s="351">
        <f ca="1"/>
        <v>4600004330</v>
      </c>
      <c r="O29" s="354">
        <f ca="1"/>
        <v>55800</v>
      </c>
      <c r="P29" s="350" t="str">
        <f ca="1"/>
        <v>Services courants</v>
      </c>
      <c r="Q29" s="351">
        <f ca="1"/>
        <v>18249</v>
      </c>
      <c r="R29" s="355" t="str">
        <f ca="1"/>
        <v>S-COMPOSITION</v>
      </c>
      <c r="S29" s="350" t="str">
        <f ca="1"/>
        <v/>
      </c>
      <c r="T29" s="351" t="str">
        <f ca="1"/>
        <v>FR</v>
      </c>
      <c r="U29" s="351" t="str">
        <f ca="1"/>
        <v/>
      </c>
      <c r="V29" s="350" t="str">
        <f ca="1"/>
        <v>Tous les sites de l'UPEC sauf marché(s) réservé(s) ou limité(s) à certains services particuliers. Contacter le Pôle achats dans le doute.</v>
      </c>
      <c r="W29" s="351" t="str">
        <f ca="1"/>
        <v>CD.31</v>
      </c>
      <c r="X29" s="356" t="str">
        <f ca="1"/>
        <v>CULTURE : SERVICES D'ANIMATION CULTURELLE</v>
      </c>
    </row>
    <row r="30" spans="1:24" ht="50.15" customHeight="1" x14ac:dyDescent="0.35">
      <c r="A30" s="197" t="str">
        <f ca="1"/>
        <v>Marché en cours</v>
      </c>
      <c r="B30" s="348" t="str">
        <f ca="1"/>
        <v>C</v>
      </c>
      <c r="C30" s="349" t="str">
        <f ca="1"/>
        <v>📣 Communication &amp; Culture</v>
      </c>
      <c r="D30" s="350" t="str">
        <f ca="1"/>
        <v>Pôle Achats</v>
      </c>
      <c r="E30" s="351" t="str">
        <f ca="1"/>
        <v>2023CONVENABES</v>
      </c>
      <c r="F30" s="350" t="str">
        <f ca="1"/>
        <v>Convention groupement de commandes base de données</v>
      </c>
      <c r="G30" s="351" t="str">
        <f ca="1"/>
        <v>2023CONVENABES</v>
      </c>
      <c r="H30" s="350" t="str">
        <f ca="1"/>
        <v>Convention groupement de commandes base de données</v>
      </c>
      <c r="I30" s="352" t="str">
        <f ca="1"/>
        <v>BC</v>
      </c>
      <c r="J30" s="352" t="str">
        <f ca="1"/>
        <v>Contrat à bon de commande</v>
      </c>
      <c r="K30" s="352" t="str">
        <f ca="1"/>
        <v>Contrat à bon de commande</v>
      </c>
      <c r="L30" s="353">
        <f ca="1"/>
        <v>44197</v>
      </c>
      <c r="M30" s="353">
        <f ca="1"/>
        <v>46387</v>
      </c>
      <c r="N30" s="351">
        <f ca="1"/>
        <v>4600004332</v>
      </c>
      <c r="O30" s="354">
        <f ca="1"/>
        <v>175000</v>
      </c>
      <c r="P30" s="350" t="str">
        <f ca="1"/>
        <v>Services courants</v>
      </c>
      <c r="Q30" s="351">
        <f ca="1"/>
        <v>9476</v>
      </c>
      <c r="R30" s="355" t="str">
        <f ca="1"/>
        <v>CLARIVATE ANALYTICS</v>
      </c>
      <c r="S30" s="350" t="str">
        <f ca="1"/>
        <v/>
      </c>
      <c r="T30" s="351" t="str">
        <f ca="1"/>
        <v>US</v>
      </c>
      <c r="U30" s="357" t="str">
        <f ca="1"/>
        <v xml:space="preserve">https://upecnumerique.sharepoint.com/:f:/r/sites/DAF-PRB/documents_contractuels/2.March%C3%A9s%20acc%C3%A8s%20LIMITE/1.Achats%20mutualis%C3%A9s/2023CONVENABES?csf=1&amp;web=1&amp;e=YGdLjr </v>
      </c>
      <c r="V30" s="350" t="str">
        <f ca="1"/>
        <v>Tous les sites de l'UPEC sauf marché(s) réservé(s) ou limité(s) à certains services particuliers. Contacter le Pôle achats dans le doute.</v>
      </c>
      <c r="W30" s="351" t="str">
        <f ca="1"/>
        <v>CE.21</v>
      </c>
      <c r="X30" s="356" t="str">
        <f ca="1"/>
        <v>DOC.:DROIT ACCES BASES DE DONNEES DOCUMENTAIRES SCIENTIFIQ</v>
      </c>
    </row>
    <row r="31" spans="1:24" ht="50.15" customHeight="1" x14ac:dyDescent="0.35">
      <c r="A31" s="197" t="str">
        <f ca="1"/>
        <v>Marché terminé</v>
      </c>
      <c r="B31" s="348" t="str">
        <f ca="1"/>
        <v>C</v>
      </c>
      <c r="C31" s="349" t="str">
        <f ca="1"/>
        <v>📣 Communication &amp; Culture</v>
      </c>
      <c r="D31" s="350" t="str">
        <f ca="1"/>
        <v>Direction du Patrimoine et du Développement Durable</v>
      </c>
      <c r="E31" s="351" t="str">
        <f ca="1"/>
        <v>2023PFFILMSAPS</v>
      </c>
      <c r="F31" s="350" t="str">
        <f ca="1"/>
        <v>Réalisation de films scientifiques d'animation pédagogiques</v>
      </c>
      <c r="G31" s="351" t="str">
        <f ca="1"/>
        <v>2023PFFILMSAPS</v>
      </c>
      <c r="H31" s="350" t="str">
        <f ca="1"/>
        <v>Réalisation de films scientifiques d'animation pédagogiques</v>
      </c>
      <c r="I31" s="352" t="str">
        <f ca="1"/>
        <v>Appel d'offres ouvert</v>
      </c>
      <c r="J31" s="352" t="str">
        <f ca="1"/>
        <v>Accord-cadre</v>
      </c>
      <c r="K31" s="352" t="str">
        <f ca="1"/>
        <v>à bons de commande sans minimum et avec maximum</v>
      </c>
      <c r="L31" s="353">
        <f ca="1"/>
        <v>45448</v>
      </c>
      <c r="M31" s="353">
        <f ca="1"/>
        <v>46147</v>
      </c>
      <c r="N31" s="351">
        <f ca="1"/>
        <v>4600004336</v>
      </c>
      <c r="O31" s="354">
        <f ca="1"/>
        <v>200000</v>
      </c>
      <c r="P31" s="350" t="str">
        <f ca="1"/>
        <v>Services courants</v>
      </c>
      <c r="Q31" s="351">
        <f ca="1"/>
        <v>18800</v>
      </c>
      <c r="R31" s="355" t="str">
        <f ca="1"/>
        <v>SUPAMONKS</v>
      </c>
      <c r="S31" s="350" t="str">
        <f ca="1"/>
        <v>kast@supamonks.com   --  01 57 21 29 70 -- 0612022210</v>
      </c>
      <c r="T31" s="351" t="str">
        <f ca="1"/>
        <v>FR</v>
      </c>
      <c r="U31" s="357" t="str">
        <f ca="1"/>
        <v>https://upecnumerique.sharepoint.com/:f:/r/sites/DAF-PRB/documents_contractuels/2.March%C3%A9s%20acc%C3%A8s%20LIMITE/6.Services%20-Maintenance/2023PFFILMSAPS?csf=1&amp;web=1</v>
      </c>
      <c r="V31" s="350" t="str">
        <f ca="1"/>
        <v>(75) Paris, (77) Seine-et-Marne, (78) Yvelines, (91) Essonne, (92) Hauts-de-Seine</v>
      </c>
      <c r="W31" s="351" t="str">
        <f ca="1"/>
        <v>CA.31</v>
      </c>
      <c r="X31" s="356" t="str">
        <f ca="1"/>
        <v>COMMUNICATION : CONCEPTION-REALISATION AUDIOVISUELLES</v>
      </c>
    </row>
    <row r="32" spans="1:24" ht="50.15" customHeight="1" x14ac:dyDescent="0.35">
      <c r="A32" s="197" t="str">
        <f ca="1"/>
        <v>Marché en cours</v>
      </c>
      <c r="B32" s="348" t="str">
        <f ca="1"/>
        <v>C</v>
      </c>
      <c r="C32" s="349" t="str">
        <f ca="1"/>
        <v>📣 Communication &amp; Culture</v>
      </c>
      <c r="D32" s="350" t="str">
        <f ca="1"/>
        <v>Direction du Patrimoine et du Développement Durable</v>
      </c>
      <c r="E32" s="351" t="str">
        <f ca="1"/>
        <v>2024PAINVPHYIM</v>
      </c>
      <c r="F32" s="350" t="str">
        <f ca="1"/>
        <v>La réalisation d'un inventaire physique tournant des biens mobiliers et du patrimoine immobilier situés dans le périmètre de fonctionnement de l'Université Paris-est Créteil.</v>
      </c>
      <c r="G32" s="351" t="str">
        <f ca="1"/>
        <v>2024PAINVPHYIM</v>
      </c>
      <c r="H32" s="350" t="str">
        <f ca="1"/>
        <v>La réalisation d'un inventaire physique tournant des biens mobiliers et du patrimoine immobilier situés dans le périmètre de fonctionnement de l'Université Paris-est Créteil.</v>
      </c>
      <c r="I32" s="352" t="str">
        <f ca="1"/>
        <v>Procédure adaptée restreinte</v>
      </c>
      <c r="J32" s="352" t="str">
        <f ca="1"/>
        <v>Marché</v>
      </c>
      <c r="K32" s="352" t="str">
        <f ca="1"/>
        <v>ordinaire</v>
      </c>
      <c r="L32" s="353">
        <f ca="1"/>
        <v>45439</v>
      </c>
      <c r="M32" s="353">
        <f ca="1"/>
        <v>46533</v>
      </c>
      <c r="N32" s="351">
        <f ca="1"/>
        <v>4600004337</v>
      </c>
      <c r="O32" s="354">
        <f ca="1"/>
        <v>90250</v>
      </c>
      <c r="P32" s="350" t="str">
        <f ca="1"/>
        <v>Services courants</v>
      </c>
      <c r="Q32" s="351">
        <f ca="1"/>
        <v>15183</v>
      </c>
      <c r="R32" s="355" t="str">
        <f ca="1"/>
        <v>P2N INVEST</v>
      </c>
      <c r="S32" s="350" t="str">
        <f ca="1"/>
        <v>0673637740</v>
      </c>
      <c r="T32" s="351" t="str">
        <f ca="1"/>
        <v>FR</v>
      </c>
      <c r="U32" s="357" t="str">
        <f ca="1"/>
        <v>https://upecnumerique.sharepoint.com/:f:/r/sites/DAF-PRB/documents_contractuels/2.March%C3%A9s%20acc%C3%A8s%20LIMITE/4.Fonctionnement%20courant/2024PFESPVERTS?csf=1&amp;web=1&amp;e=g9UiqK</v>
      </c>
      <c r="V32" s="350" t="str">
        <f ca="1"/>
        <v>Les prestations sont réalisées au sein de lUPEC et au sein ses différents sites dans les départements 94, 77 et 93.</v>
      </c>
      <c r="W32" s="351" t="str">
        <f ca="1"/>
        <v>CD.25</v>
      </c>
      <c r="X32" s="356" t="str">
        <f ca="1"/>
        <v>SERVICES D'INVENTAIRES SPECIFIQUES</v>
      </c>
    </row>
    <row r="33" spans="1:24" ht="50.15" customHeight="1" x14ac:dyDescent="0.35">
      <c r="A33" s="197" t="str">
        <f ca="1"/>
        <v>Marché en cours</v>
      </c>
      <c r="B33" s="348" t="str">
        <f ca="1"/>
        <v>C</v>
      </c>
      <c r="C33" s="349" t="str">
        <f ca="1"/>
        <v>📣 Communication &amp; Culture</v>
      </c>
      <c r="D33" s="350" t="str">
        <f ca="1"/>
        <v>Pôle Achats</v>
      </c>
      <c r="E33" s="351" t="str">
        <f ca="1"/>
        <v>2024PFOBJPUBLI</v>
      </c>
      <c r="F33" s="350" t="str">
        <f ca="1"/>
        <v>La fourniture d'objets promotionnels et la création de deux sites d'achats en ligne, destinés aux services et composantes (achats groupés) et aux étudiants et personnels (achats individuels ou au détail en ligne) de l'Université PARIS-EST C</v>
      </c>
      <c r="G33" s="351" t="str">
        <f ca="1"/>
        <v>2024PFOBJPUBLI</v>
      </c>
      <c r="H33" s="350" t="str">
        <f ca="1"/>
        <v>La fourniture d'objets promotionnels et la création de deux sites d'achats en ligne, destinés aux services et composantes (achats groupés) et aux étudiants et personnels (achats individuels ou au détail en ligne) de l'Université PARIS-EST C</v>
      </c>
      <c r="I33" s="352" t="str">
        <f ca="1"/>
        <v>Appel d'offres ouvert</v>
      </c>
      <c r="J33" s="352" t="str">
        <f ca="1"/>
        <v>Accord-cadre</v>
      </c>
      <c r="K33" s="352" t="str">
        <f ca="1"/>
        <v>à bons de commande sans minimum et avec maximum</v>
      </c>
      <c r="L33" s="353">
        <f ca="1"/>
        <v>45425</v>
      </c>
      <c r="M33" s="353">
        <f ca="1"/>
        <v>46885</v>
      </c>
      <c r="N33" s="351">
        <f ca="1"/>
        <v>4600004341</v>
      </c>
      <c r="O33" s="354">
        <f ca="1"/>
        <v>800000</v>
      </c>
      <c r="P33" s="350" t="str">
        <f ca="1"/>
        <v>Fournitures courantes</v>
      </c>
      <c r="Q33" s="351">
        <f ca="1"/>
        <v>13568</v>
      </c>
      <c r="R33" s="355" t="str">
        <f ca="1"/>
        <v>BALLARD ET CIE</v>
      </c>
      <c r="S33" s="350" t="str">
        <f ca="1"/>
        <v>&gt;Les BC sont passés sur la base du BPU ou sur la base des catalogues en veillant à ce que le titulaire applique le taux de remise contractuelle ; soit 25%,       &gt; l'interlocuteur pour la passation des commandes Mme Alix BRIAND,  Responsable Grands Comptes,                                   tel: 02 4049 98 34 , mail: alix@genicado-ouest.com</v>
      </c>
      <c r="T33" s="351" t="str">
        <f ca="1"/>
        <v>FR</v>
      </c>
      <c r="U33" s="357" t="str">
        <f ca="1"/>
        <v>https://upecnumerique.sharepoint.com/:f:/s/DAF-PRB/Em9mDoAJWBVKhG4hAcRNGY4B_IuNzHBI7xPHezluAiEkyg?e=v63Ene</v>
      </c>
      <c r="V33" s="350" t="str">
        <f ca="1"/>
        <v>Les sites de l'Université Paris-Est Créteil (UPEC) dont la liste figure en annexe 1 du présent CCP.</v>
      </c>
      <c r="W33" s="351" t="str">
        <f ca="1"/>
        <v>CB.01</v>
      </c>
      <c r="X33" s="356" t="str">
        <f ca="1"/>
        <v>COMMUNICATION : OBJETS PROMOTIONNELS COURANTS</v>
      </c>
    </row>
    <row r="34" spans="1:24" ht="50.15" customHeight="1" x14ac:dyDescent="0.35">
      <c r="A34" s="197" t="str">
        <f ca="1"/>
        <v>Marché terminé</v>
      </c>
      <c r="B34" s="348" t="str">
        <f ca="1"/>
        <v>C</v>
      </c>
      <c r="C34" s="349" t="str">
        <f ca="1"/>
        <v>📣 Communication &amp; Culture</v>
      </c>
      <c r="D34" s="350" t="str">
        <f ca="1"/>
        <v>Pôle Achats</v>
      </c>
      <c r="E34" s="351" t="str">
        <f ca="1"/>
        <v>2024PAVIDEOSAN</v>
      </c>
      <c r="F34" s="350" t="str">
        <f ca="1"/>
        <v>Tournage et montage de vidéos pédagogiques utilisant la simulation en santé</v>
      </c>
      <c r="G34" s="351" t="str">
        <f ca="1"/>
        <v>2024PAVIDEOSAN</v>
      </c>
      <c r="H34" s="350" t="str">
        <f ca="1"/>
        <v>Tournage et montage de vidéos pédagogiques utilisant la simulation en santé</v>
      </c>
      <c r="I34" s="352" t="str">
        <f ca="1"/>
        <v>Procédure adaptée ouverte</v>
      </c>
      <c r="J34" s="352" t="str">
        <f ca="1"/>
        <v>Accord-cadre</v>
      </c>
      <c r="K34" s="352" t="str">
        <f ca="1"/>
        <v>à bons de commande sans minimum et avec maximum</v>
      </c>
      <c r="L34" s="353">
        <f ca="1"/>
        <v>45488</v>
      </c>
      <c r="M34" s="353">
        <f ca="1"/>
        <v>46217</v>
      </c>
      <c r="N34" s="351">
        <f ca="1"/>
        <v>4600004343</v>
      </c>
      <c r="O34" s="354">
        <f ca="1"/>
        <v>130000</v>
      </c>
      <c r="P34" s="350" t="str">
        <f ca="1"/>
        <v>Services courants</v>
      </c>
      <c r="Q34" s="351">
        <f ca="1"/>
        <v>17029</v>
      </c>
      <c r="R34" s="355" t="str">
        <f ca="1"/>
        <v>NELL ASSOCIES</v>
      </c>
      <c r="S34" s="350" t="str">
        <f ca="1"/>
        <v>nlarose@nell-associes.com  -  (0)1 77 19 34 48 ; 0664903572</v>
      </c>
      <c r="T34" s="351" t="str">
        <f ca="1"/>
        <v>FR</v>
      </c>
      <c r="U34" s="357" t="str">
        <f ca="1"/>
        <v>https://upecnumerique.sharepoint.com/:f:/r/sites/DAF-PRB/documents_contractuels/2.March%C3%A9s%20acc%C3%A8s%20LIMITE/6.Services%20-Maintenance/2024PAVIDEOSAN?csf=1&amp;web=1</v>
      </c>
      <c r="V34" s="350" t="str">
        <f ca="1"/>
        <v>Tous les sites de l'UPEC sauf marché(s) réservé(s) ou limité(s) à certains services particuliers. Contacter le Pôle achats dans le doute.</v>
      </c>
      <c r="W34" s="351" t="str">
        <f ca="1"/>
        <v>CA.31</v>
      </c>
      <c r="X34" s="356" t="str">
        <f ca="1"/>
        <v>COMMUNICATION : CONCEPTION-REALISATION AUDIOVISUELLES</v>
      </c>
    </row>
    <row r="35" spans="1:24" ht="50.15" customHeight="1" x14ac:dyDescent="0.35">
      <c r="A35" s="197" t="str">
        <f ca="1"/>
        <v>Marché terminé</v>
      </c>
      <c r="B35" s="348" t="str">
        <f ca="1"/>
        <v>C</v>
      </c>
      <c r="C35" s="349" t="str">
        <f ca="1"/>
        <v>📣 Communication &amp; Culture</v>
      </c>
      <c r="D35" s="350" t="str">
        <f ca="1"/>
        <v>Pôle Achats</v>
      </c>
      <c r="E35" s="351" t="str">
        <f ca="1"/>
        <v>2024PACOOKINU1</v>
      </c>
      <c r="F35" s="350" t="str">
        <f ca="1"/>
        <v>Le présent marché porte sur la réalisation dune application mobile collaborative inclusive et pédagogique dans le cadre du projet CookiNUM.</v>
      </c>
      <c r="G35" s="351" t="str">
        <f ca="1"/>
        <v>2024PACOOKINU1</v>
      </c>
      <c r="H35" s="350" t="str">
        <f ca="1"/>
        <v>Le présent marché porte sur la réalisation dune application mobile collaborative inclusive et pédagogique dans le cadre du projet CookiNUM.</v>
      </c>
      <c r="I35" s="352" t="str">
        <f ca="1"/>
        <v>Procédure adaptée ouverte</v>
      </c>
      <c r="J35" s="352" t="str">
        <f ca="1"/>
        <v>Accord-cadre</v>
      </c>
      <c r="K35" s="352" t="str">
        <f ca="1"/>
        <v>à bons de commande sans minimum et avec maximum</v>
      </c>
      <c r="L35" s="353">
        <f ca="1"/>
        <v>45495</v>
      </c>
      <c r="M35" s="353">
        <f ca="1"/>
        <v>46081</v>
      </c>
      <c r="N35" s="351">
        <f ca="1"/>
        <v>4600004352</v>
      </c>
      <c r="O35" s="354">
        <f ca="1"/>
        <v>55000</v>
      </c>
      <c r="P35" s="350" t="str">
        <f ca="1"/>
        <v>Services courants</v>
      </c>
      <c r="Q35" s="351">
        <f ca="1"/>
        <v>19091</v>
      </c>
      <c r="R35" s="355" t="str">
        <f ca="1"/>
        <v>APPS PANEL</v>
      </c>
      <c r="S35" s="350" t="str">
        <f ca="1"/>
        <v>contact@apps-panel.com; 04 82 53 32 31</v>
      </c>
      <c r="T35" s="351" t="str">
        <f ca="1"/>
        <v>FR</v>
      </c>
      <c r="U35" s="357" t="str">
        <f ca="1"/>
        <v>https://upecnumerique.sharepoint.com/:f:/r/sites/DAF-PRB/documents_contractuels/2.March%C3%A9s%20acc%C3%A8s%20LIMITE/5.Informatiques-bureatiques/2024PACOOKINUM?csf=1&amp;web=1&amp;e=f7Ucte</v>
      </c>
      <c r="V35" s="350" t="str">
        <f ca="1"/>
        <v>Université Paris Est Créteil et locaux du titulaire si besoin.</v>
      </c>
      <c r="W35" s="351" t="str">
        <f ca="1"/>
        <v>CA.13</v>
      </c>
      <c r="X35" s="356" t="str">
        <f ca="1"/>
        <v>COM.:CONCEPTION ET REALISATION D'APPLICATIONS MOBILES ET WEB</v>
      </c>
    </row>
    <row r="36" spans="1:24" ht="50.15" customHeight="1" x14ac:dyDescent="0.35">
      <c r="A36" s="197" t="str">
        <f ca="1"/>
        <v>Marché en cours</v>
      </c>
      <c r="B36" s="348" t="str">
        <f ca="1"/>
        <v>C</v>
      </c>
      <c r="C36" s="349" t="str">
        <f ca="1"/>
        <v>📣 Communication &amp; Culture</v>
      </c>
      <c r="D36" s="350" t="str">
        <f ca="1"/>
        <v>Pôle Achats</v>
      </c>
      <c r="E36" s="351" t="str">
        <f ca="1"/>
        <v>2024PFHACMQBA8</v>
      </c>
      <c r="F36" s="350" t="str">
        <f ca="1"/>
        <v>LOT 8 ACQUISITION / LOCATION D’ESPACES DE RÉALITÉ VIRTUELLE</v>
      </c>
      <c r="G36" s="351" t="str">
        <f ca="1"/>
        <v>2024PFHACMQBA8</v>
      </c>
      <c r="H36" s="350" t="str">
        <f ca="1"/>
        <v>LOT 8 ACQUISITION / LOCATION D’ESPACES DE RÉALITÉ VIRTUELLE</v>
      </c>
      <c r="I36" s="352" t="str">
        <f ca="1"/>
        <v>Procédure formalisée</v>
      </c>
      <c r="J36" s="352" t="str">
        <f ca="1"/>
        <v>Accord-cadre</v>
      </c>
      <c r="K36" s="352" t="str">
        <f ca="1"/>
        <v>à bons de commande sans minimum et avec maximum</v>
      </c>
      <c r="L36" s="353">
        <f ca="1"/>
        <v>45560</v>
      </c>
      <c r="M36" s="353">
        <f ca="1"/>
        <v>46654</v>
      </c>
      <c r="N36" s="351">
        <f ca="1"/>
        <v>4600004367</v>
      </c>
      <c r="O36" s="354">
        <f ca="1"/>
        <v>600000</v>
      </c>
      <c r="P36" s="350" t="str">
        <f ca="1"/>
        <v>Services courants</v>
      </c>
      <c r="Q36" s="351">
        <f ca="1"/>
        <v>3125</v>
      </c>
      <c r="R36" s="355" t="str">
        <f ca="1"/>
        <v>DEC INDUSTRIE</v>
      </c>
      <c r="S36" s="350" t="str">
        <f ca="1"/>
        <v>c.lafon@dec-industrie.com - 02 43 21 65 50 - 06 98 93 66 72 - 02 43 39 30 78</v>
      </c>
      <c r="T36" s="351" t="str">
        <f ca="1"/>
        <v>FR</v>
      </c>
      <c r="U36" s="351"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36" s="350" t="str">
        <f ca="1"/>
        <v>Tous les sites de l'UPEC sauf marché(s) réservé(s) ou limité(s) à certains services particuliers. Contacter le Pôle achats dans le doute.</v>
      </c>
      <c r="W36" s="351" t="str">
        <f ca="1"/>
        <v>CB.03</v>
      </c>
      <c r="X36" s="356" t="str">
        <f ca="1"/>
        <v>COM.:MATERIEL EQUIPEMENTS PR MANIFESTATIONS EVENEMENTIELLES</v>
      </c>
    </row>
    <row r="37" spans="1:24" ht="50.15" customHeight="1" x14ac:dyDescent="0.35">
      <c r="A37" s="197" t="str">
        <f ca="1"/>
        <v>Marché en cours</v>
      </c>
      <c r="B37" s="348" t="str">
        <f ca="1"/>
        <v>C</v>
      </c>
      <c r="C37" s="349" t="str">
        <f ca="1"/>
        <v>📣 Communication &amp; Culture</v>
      </c>
      <c r="D37" s="350" t="str">
        <f ca="1"/>
        <v>Pôle Achats</v>
      </c>
      <c r="E37" s="351" t="str">
        <f ca="1"/>
        <v>2024MSABONMENT</v>
      </c>
      <c r="F37" s="350" t="str">
        <f ca="1"/>
        <v>GESTION ABONNEMENTS PÉRIODIQUES SCIENTIFIQUE ET GÉNÉRALISTE</v>
      </c>
      <c r="G37" s="351" t="str">
        <f ca="1"/>
        <v>2024MSABONMENT</v>
      </c>
      <c r="H37" s="350" t="str">
        <f ca="1"/>
        <v>Pas d'allotissement</v>
      </c>
      <c r="I37" s="352" t="str">
        <f ca="1"/>
        <v>Marché subséquent</v>
      </c>
      <c r="J37" s="352" t="str">
        <f ca="1"/>
        <v>Marché subséquent</v>
      </c>
      <c r="K37" s="352" t="str">
        <f ca="1"/>
        <v>Marché subséquent</v>
      </c>
      <c r="L37" s="353">
        <f ca="1"/>
        <v>45572</v>
      </c>
      <c r="M37" s="353">
        <f ca="1"/>
        <v>46387</v>
      </c>
      <c r="N37" s="351">
        <f ca="1"/>
        <v>4600004396</v>
      </c>
      <c r="O37" s="354">
        <f ca="1"/>
        <v>1000000</v>
      </c>
      <c r="P37" s="350" t="str">
        <f ca="1"/>
        <v>Fournitures courantes et services</v>
      </c>
      <c r="Q37" s="351">
        <f ca="1"/>
        <v>12</v>
      </c>
      <c r="R37" s="355" t="str">
        <f ca="1"/>
        <v>EBSCO INFORMATION SERVICES SAS</v>
      </c>
      <c r="S37" s="350" t="str">
        <f ca="1"/>
        <v>Passation des commandes : 
 L’interlocuteur commercial :
Monsieur Guillaume ALBIENTZ
Tél : 01 40 96 45 68 (ligne directe) ou 01 40 96 47 00 (standard)
Télécopie : 01 40 96 45 78
galbientz@fr.ebsco.com
 L’interlocuteur chargé de clientèle :
Madame Inès BERNARD
Tél : 01 40 96 47 67 (ligne directe) ou 01 40 96 47 00 (standard)
Télécopie : 01 40 96 45 70
ibernard@ebsco.com</v>
      </c>
      <c r="T37" s="351" t="str">
        <f ca="1"/>
        <v>FR</v>
      </c>
      <c r="U37" s="357" t="str">
        <f ca="1"/>
        <v>https://upecnumerique.sharepoint.com/:f:/s/DAF-PRB/EhVT1u30GVhCpF_P8FoR0y4BhNQfJ4SXyqGGHYUC6H36_A?e=TTdVSy</v>
      </c>
      <c r="V37" s="350" t="str">
        <f ca="1"/>
        <v>Tous les sites de l'UPEC sauf marché(s) réservé(s) ou limité(s) à certains services particuliers. Contacter le Pôle achats dans le doute.</v>
      </c>
      <c r="W37" s="351" t="str">
        <f ca="1"/>
        <v>CE.11 ; CE.13 ; CE.21 ; CE.12 ; CE.14</v>
      </c>
      <c r="X37" s="356" t="str">
        <f ca="1"/>
        <v>DOC.: JOURNAUX REVUES PERIODIQUES SCIENTIFIQ(SUPPORT PAPIER)</v>
      </c>
    </row>
    <row r="38" spans="1:24" ht="50.15" customHeight="1" x14ac:dyDescent="0.35">
      <c r="A38" s="197" t="str">
        <f ca="1"/>
        <v>Marché terminé</v>
      </c>
      <c r="B38" s="348" t="str">
        <f ca="1"/>
        <v>C</v>
      </c>
      <c r="C38" s="349" t="str">
        <f ca="1"/>
        <v>📣 Communication &amp; Culture</v>
      </c>
      <c r="D38" s="350" t="str">
        <f ca="1"/>
        <v>Pôle Achats</v>
      </c>
      <c r="E38" s="351" t="str">
        <f ca="1"/>
        <v>2024PAMOOCSANT</v>
      </c>
      <c r="F38" s="350" t="str">
        <f ca="1"/>
        <v>Vidéos destinées à l'enseignement en ligne de la faculté de médecine de l'UPEC</v>
      </c>
      <c r="G38" s="351" t="str">
        <f ca="1"/>
        <v>2024PAMOOCSANT</v>
      </c>
      <c r="H38" s="350" t="str">
        <f ca="1"/>
        <v>Vidéos destinées à l'enseignement en ligne de la faculté de médecine de l'UPEC</v>
      </c>
      <c r="I38" s="352" t="str">
        <f ca="1"/>
        <v>Procédure adaptée ouverte</v>
      </c>
      <c r="J38" s="352" t="str">
        <f ca="1"/>
        <v>Accord-cadre</v>
      </c>
      <c r="K38" s="352" t="str">
        <f ca="1"/>
        <v>à bons de commande sans minimum et avec maximum</v>
      </c>
      <c r="L38" s="353">
        <f ca="1"/>
        <v>45611</v>
      </c>
      <c r="M38" s="353">
        <f ca="1"/>
        <v>45975</v>
      </c>
      <c r="N38" s="351">
        <f ca="1"/>
        <v>4600004404</v>
      </c>
      <c r="O38" s="354">
        <f ca="1"/>
        <v>130000</v>
      </c>
      <c r="P38" s="350" t="str">
        <f ca="1"/>
        <v>Prestations intellectuelles</v>
      </c>
      <c r="Q38" s="351">
        <f ca="1"/>
        <v>17029</v>
      </c>
      <c r="R38" s="355" t="str">
        <f ca="1"/>
        <v>NELL ASSOCIES</v>
      </c>
      <c r="S38" s="350" t="str">
        <f ca="1"/>
        <v>nlarose@nell-associes.com  -  (0)1 77 19 34 48 ; 0664903572</v>
      </c>
      <c r="T38" s="351" t="str">
        <f ca="1"/>
        <v>FR</v>
      </c>
      <c r="U38" s="357" t="str">
        <f ca="1"/>
        <v>https://upecnumerique.sharepoint.com/:f:/r/sites/DAF-PRB/documents_contractuels/2.March%C3%A9s%20acc%C3%A8s%20LIMITE/4.Fonctionnement%20courant/2024PFESPVERTS?csf=1&amp;web=1&amp;e=g9UiqK</v>
      </c>
      <c r="V38" s="350" t="str">
        <f ca="1"/>
        <v>Le marché s'exécutera dans le studio vidéo du centre de simulation STUDIOSIM de lUPEC.</v>
      </c>
      <c r="W38" s="351" t="str">
        <f ca="1"/>
        <v>CA.31</v>
      </c>
      <c r="X38" s="356" t="str">
        <f ca="1"/>
        <v>COMMUNICATION : CONCEPTION-REALISATION AUDIOVISUELLES</v>
      </c>
    </row>
    <row r="39" spans="1:24" ht="50.15" customHeight="1" x14ac:dyDescent="0.35">
      <c r="A39" s="197" t="str">
        <f ca="1"/>
        <v>Marché terminé</v>
      </c>
      <c r="B39" s="348" t="str">
        <f ca="1"/>
        <v>C</v>
      </c>
      <c r="C39" s="349" t="str">
        <f ca="1"/>
        <v>📣 Communication &amp; Culture</v>
      </c>
      <c r="D39" s="350" t="str">
        <f ca="1"/>
        <v>Pôle Achats</v>
      </c>
      <c r="E39" s="351" t="str">
        <f ca="1"/>
        <v>2024PAINTERIAE</v>
      </c>
      <c r="F39" s="350" t="str">
        <f ca="1"/>
        <v>Refonte du site internet et Intranet de l'Institut d'administration des entreprises (IAE) de l'UPEC</v>
      </c>
      <c r="G39" s="351" t="str">
        <f ca="1"/>
        <v>2024PAINTERIAE</v>
      </c>
      <c r="H39" s="350" t="str">
        <f ca="1"/>
        <v>Refonte du site internet et Intranet de l'Institut d'administration des entreprises (IAE) de l'UPEC</v>
      </c>
      <c r="I39" s="352" t="str">
        <f ca="1"/>
        <v>Procédure adaptée ouverte</v>
      </c>
      <c r="J39" s="352" t="str">
        <f ca="1"/>
        <v>Marché</v>
      </c>
      <c r="K39" s="352" t="str">
        <f ca="1"/>
        <v>ordinaire</v>
      </c>
      <c r="L39" s="353">
        <f ca="1"/>
        <v>45624</v>
      </c>
      <c r="M39" s="353">
        <f ca="1"/>
        <v>45988</v>
      </c>
      <c r="N39" s="351">
        <f ca="1"/>
        <v>4600004407</v>
      </c>
      <c r="O39" s="354">
        <f ca="1"/>
        <v>83200</v>
      </c>
      <c r="P39" s="350" t="str">
        <f ca="1"/>
        <v>Services courants</v>
      </c>
      <c r="Q39" s="351">
        <f ca="1"/>
        <v>19061</v>
      </c>
      <c r="R39" s="355" t="str">
        <f ca="1"/>
        <v>MYDIGICOMPANY</v>
      </c>
      <c r="S39" s="350" t="str">
        <f ca="1"/>
        <v>0662249394</v>
      </c>
      <c r="T39" s="351" t="str">
        <f ca="1"/>
        <v>FR</v>
      </c>
      <c r="U39" s="357" t="str">
        <f ca="1"/>
        <v>https://upecnumerique.sharepoint.com/:f:/r/sites/DAF-PRB/documents_contractuels/2.March%C3%A9s%20acc%C3%A8s%20LIMITE/9.Instruments%20scientifiques/2024PASPECTRPE?csf=1&amp;web=1&amp;e=U16zyg</v>
      </c>
      <c r="V39" s="350" t="str">
        <f ca="1"/>
        <v>Le site de l'IAE UPEC ou dans les locaux du titulaire selon le besoin.</v>
      </c>
      <c r="W39" s="351" t="str">
        <f ca="1"/>
        <v>CA.11</v>
      </c>
      <c r="X39" s="356" t="str">
        <f ca="1"/>
        <v>COM:CONCEPTION REALISATION SITES INTERNET ET FRAIS CONNEXES</v>
      </c>
    </row>
    <row r="40" spans="1:24" ht="50.15" customHeight="1" x14ac:dyDescent="0.35">
      <c r="A40" s="197" t="str">
        <f ca="1"/>
        <v>Marché en cours</v>
      </c>
      <c r="B40" s="348" t="str">
        <f ca="1"/>
        <v>C</v>
      </c>
      <c r="C40" s="349" t="str">
        <f ca="1"/>
        <v>📣 Communication &amp; Culture</v>
      </c>
      <c r="D40" s="350" t="str">
        <f ca="1"/>
        <v>Pôle Achats</v>
      </c>
      <c r="E40" s="351" t="str">
        <f ca="1"/>
        <v>2024CONISTEXAB</v>
      </c>
      <c r="F40" s="350" t="str">
        <f ca="1"/>
        <v>CONVENTION ABES - PLATEFORME ISTEX</v>
      </c>
      <c r="G40" s="351" t="str">
        <f ca="1"/>
        <v>2024CONISTEXAB</v>
      </c>
      <c r="H40" s="350" t="str">
        <f ca="1"/>
        <v>CONVENTION ABES - PLATEFORME ISTEX</v>
      </c>
      <c r="I40" s="352" t="str">
        <f ca="1"/>
        <v/>
      </c>
      <c r="J40" s="352" t="str">
        <f ca="1"/>
        <v/>
      </c>
      <c r="K40" s="352" t="str">
        <f ca="1"/>
        <v/>
      </c>
      <c r="L40" s="353">
        <f ca="1"/>
        <v>45658</v>
      </c>
      <c r="M40" s="353">
        <f ca="1"/>
        <v>46752</v>
      </c>
      <c r="N40" s="351">
        <f ca="1"/>
        <v>4600004420</v>
      </c>
      <c r="O40" s="354">
        <f ca="1"/>
        <v>12000</v>
      </c>
      <c r="P40" s="350" t="str">
        <f ca="1"/>
        <v>Services courants</v>
      </c>
      <c r="Q40" s="351">
        <f ca="1"/>
        <v>1594</v>
      </c>
      <c r="R40" s="355" t="str">
        <f ca="1"/>
        <v>AGENCE BIBLIOGRAPHIQUE</v>
      </c>
      <c r="S40" s="350" t="str">
        <f ca="1"/>
        <v>Tél : 0155254990 | pierre@fullcontent.com</v>
      </c>
      <c r="T40" s="351" t="str">
        <f ca="1"/>
        <v>FR</v>
      </c>
      <c r="U40" s="351" t="str">
        <f ca="1"/>
        <v/>
      </c>
      <c r="V40" s="350" t="str">
        <f ca="1"/>
        <v>Tous les sites de l'UPEC sauf marché(s) réservé(s) ou limité(s) à certains services particuliers. Contacter le Pôle achats dans le doute.</v>
      </c>
      <c r="W40" s="351" t="str">
        <f ca="1"/>
        <v>CE.21</v>
      </c>
      <c r="X40" s="356" t="str">
        <f ca="1"/>
        <v>DOC.:DROIT ACCES BASES DE DONNEES DOCUMENTAIRES SCIENTIFIQ</v>
      </c>
    </row>
    <row r="41" spans="1:24" ht="50.15" customHeight="1" x14ac:dyDescent="0.35">
      <c r="A41" s="198" t="str">
        <f ca="1"/>
        <v>Marché en cours</v>
      </c>
      <c r="B41" s="358" t="str">
        <f ca="1"/>
        <v>C</v>
      </c>
      <c r="C41" s="359" t="str">
        <f ca="1"/>
        <v>📣 Communication &amp; Culture</v>
      </c>
      <c r="D41" s="360" t="str">
        <f ca="1"/>
        <v>Pôle Achats</v>
      </c>
      <c r="E41" s="361" t="str">
        <f ca="1"/>
        <v>2024PFCOMCRISE</v>
      </c>
      <c r="F41" s="360" t="str">
        <f ca="1"/>
        <v>Accompagnement stratégie média et communication de crise</v>
      </c>
      <c r="G41" s="361" t="str">
        <f ca="1"/>
        <v>2024PFCOMCRISE</v>
      </c>
      <c r="H41" s="360" t="str">
        <f ca="1"/>
        <v>Accompagnement stratégie média et communication de crise</v>
      </c>
      <c r="I41" s="362" t="str">
        <f ca="1"/>
        <v>Appel d'offres ouvert</v>
      </c>
      <c r="J41" s="362" t="str">
        <f ca="1"/>
        <v>Marché</v>
      </c>
      <c r="K41" s="362" t="str">
        <f ca="1"/>
        <v>ordinaire</v>
      </c>
      <c r="L41" s="363">
        <f ca="1"/>
        <v>45761</v>
      </c>
      <c r="M41" s="363">
        <f ca="1"/>
        <v>47221</v>
      </c>
      <c r="N41" s="361">
        <f ca="1"/>
        <v>4600004453</v>
      </c>
      <c r="O41" s="364">
        <f ca="1"/>
        <v>250000</v>
      </c>
      <c r="P41" s="360" t="str">
        <f ca="1"/>
        <v>Prestations intellectuelles</v>
      </c>
      <c r="Q41" s="361">
        <f ca="1"/>
        <v>9101</v>
      </c>
      <c r="R41" s="365" t="str">
        <f ca="1"/>
        <v>CANEVET ET ASSOCIES</v>
      </c>
      <c r="S41" s="360" t="str">
        <f ca="1"/>
        <v>manuel@canevetetassocies.fr  -   06 60 22 74 16</v>
      </c>
      <c r="T41" s="361" t="str">
        <f ca="1"/>
        <v>FR</v>
      </c>
      <c r="U41" s="366" t="str">
        <f ca="1"/>
        <v>https://upecnumerique.sharepoint.com/:f:/r/sites/DAF-PRB/documents_contractuels/2.March%C3%A9s acc%C3%A8s LIMITE/5.Informatiques-bureatiques/2024PFPRESINFO?csf=1&amp;web=1&amp;e=8ZO8O0</v>
      </c>
      <c r="V41" s="360" t="str">
        <f ca="1"/>
        <v>Le lieux d'exécution est le site de l'université Paris-Est Créteil Val de Marne (départements 94) susceptible d'évoluer en cours d'exécution.</v>
      </c>
      <c r="W41" s="361" t="str">
        <f ca="1"/>
        <v>CC.11</v>
      </c>
      <c r="X41" s="367" t="str">
        <f ca="1"/>
        <v>COMM:SERV.CONSEIL ACCOMPAGNEMENT CAMPAGNES DE COMMUNICATION</v>
      </c>
    </row>
    <row r="42" spans="1:24" x14ac:dyDescent="0.35">
      <c r="A42" s="99" t="str">
        <f ca="1"/>
        <v>Marché en cours</v>
      </c>
      <c r="B42" t="str">
        <f ca="1"/>
        <v>C</v>
      </c>
      <c r="C42" s="185" t="str">
        <f ca="1"/>
        <v>📣 Communication &amp; Culture</v>
      </c>
      <c r="D42" t="str">
        <f ca="1"/>
        <v>Pôle Achats</v>
      </c>
      <c r="E42" t="str">
        <f ca="1"/>
        <v>2026PFSUPEDITO</v>
      </c>
      <c r="F42" t="str">
        <f ca="1"/>
        <v/>
      </c>
      <c r="G42" t="str">
        <f ca="1"/>
        <v>1</v>
      </c>
      <c r="H42" t="str">
        <f ca="1"/>
        <v>CONCEPTION ET RÉALISATION DE SUPPORTS ÉDITORIAUX POUR L’UPEC</v>
      </c>
      <c r="I42" t="str">
        <f ca="1"/>
        <v/>
      </c>
      <c r="J42" t="str">
        <f ca="1"/>
        <v/>
      </c>
      <c r="K42" t="str">
        <f ca="1"/>
        <v/>
      </c>
      <c r="L42" s="2" t="str">
        <f ca="1"/>
        <v>23/9/2026</v>
      </c>
      <c r="M42" s="2" t="str">
        <f ca="1"/>
        <v>22/09/2030</v>
      </c>
      <c r="N42" t="str">
        <f ca="1"/>
        <v>4600004584</v>
      </c>
      <c r="O42" s="1" t="str">
        <f ca="1"/>
        <v>280000.00</v>
      </c>
      <c r="P42" t="str">
        <f ca="1"/>
        <v>Services courants</v>
      </c>
      <c r="Q42" t="str">
        <f ca="1"/>
        <v>216000</v>
      </c>
      <c r="R42" t="str">
        <f ca="1"/>
        <v xml:space="preserve">MINI DOC </v>
      </c>
      <c r="S42" t="str">
        <f ca="1"/>
        <v xml:space="preserve">paul@minidoc.fr </v>
      </c>
      <c r="T42" t="str">
        <f ca="1"/>
        <v>FR</v>
      </c>
      <c r="U42" s="181" t="str">
        <f ca="1"/>
        <v/>
      </c>
      <c r="V42" t="str">
        <f ca="1"/>
        <v>(77) Seine-et-Marne,, (94) Val-de-Marne</v>
      </c>
      <c r="W42" t="str">
        <f ca="1"/>
        <v/>
      </c>
      <c r="X42" t="str">
        <f ca="1"/>
        <v/>
      </c>
    </row>
    <row r="43" spans="1:24" x14ac:dyDescent="0.35">
      <c r="A43" s="99" t="str">
        <f ca="1"/>
        <v>Bientôt disponible - en cours de création</v>
      </c>
      <c r="B43" t="str">
        <f ca="1"/>
        <v>C</v>
      </c>
      <c r="C43" s="185" t="str">
        <f ca="1"/>
        <v>📣 Communication &amp; Culture</v>
      </c>
      <c r="D43" t="str">
        <f ca="1"/>
        <v>Pôle Achats</v>
      </c>
      <c r="E43" t="str">
        <f ca="1"/>
        <v>2027PFOUVRAGES</v>
      </c>
      <c r="F43" t="str">
        <f ca="1"/>
        <v>FOURNITURE DOUVRAGES DE LANGUES FRANCAISE ET ETRANGERE</v>
      </c>
      <c r="G43">
        <f ca="1"/>
        <v>1</v>
      </c>
      <c r="H43" t="str">
        <f ca="1"/>
        <v xml:space="preserve">Lot n°1: livres scolaires de langue française de toutes disciplines   et leur(s) matériel(s) daccompagnement sur tout support pouvant être vendu(s) séparément  </v>
      </c>
      <c r="I43" t="str">
        <f ca="1"/>
        <v>Appel d'offres ouvert</v>
      </c>
      <c r="J43" t="str">
        <f ca="1"/>
        <v>Marché</v>
      </c>
      <c r="K43" t="str">
        <f ca="1"/>
        <v>ordinaire</v>
      </c>
      <c r="L43" s="2" t="str">
        <f ca="1"/>
        <v>05/09/2024</v>
      </c>
      <c r="M43" s="2" t="str">
        <f ca="1"/>
        <v>05/09/2027</v>
      </c>
      <c r="N43" t="str">
        <f ca="1"/>
        <v>Bientôt disponible</v>
      </c>
      <c r="O43" s="1">
        <f ca="1"/>
        <v>300000</v>
      </c>
      <c r="P43" t="str">
        <f ca="1"/>
        <v>Bientôt disponible</v>
      </c>
      <c r="Q43" t="str">
        <f ca="1"/>
        <v>Bientôt disponible</v>
      </c>
      <c r="R43" t="str">
        <f ca="1"/>
        <v>Bientôt disponible</v>
      </c>
      <c r="S43" t="str">
        <f ca="1"/>
        <v>Bientôt disponible</v>
      </c>
      <c r="T43" t="str">
        <f ca="1"/>
        <v>FR</v>
      </c>
      <c r="U43" s="181" t="str">
        <f ca="1"/>
        <v>Bientôt disponible</v>
      </c>
      <c r="V43" t="str">
        <f ca="1"/>
        <v>L'ensemble des sites de l'UPEC situés principalement dans le 94, 93 et 77.</v>
      </c>
      <c r="W43" t="str">
        <f ca="1"/>
        <v>CE.04</v>
      </c>
      <c r="X43" t="str">
        <f ca="1"/>
        <v>DOCUMENTATION : LIVRES NON SCOLAIRES ELECTRONIQUES</v>
      </c>
    </row>
    <row r="44" spans="1:24" x14ac:dyDescent="0.35">
      <c r="A44" s="99" t="str">
        <f ca="1"/>
        <v>Bientôt disponible - en cours de création</v>
      </c>
      <c r="B44" t="str">
        <f ca="1"/>
        <v>C</v>
      </c>
      <c r="C44" s="185" t="str">
        <f ca="1"/>
        <v>📣 Communication &amp; Culture</v>
      </c>
      <c r="D44" t="str">
        <f ca="1"/>
        <v>Pôle Achats</v>
      </c>
      <c r="E44" t="str">
        <f ca="1"/>
        <v>2027PFOUVRAGES</v>
      </c>
      <c r="F44" t="str">
        <f ca="1"/>
        <v>FOURNITURE DOUVRAGES DE LANGUES FRANCAISE ET ETRANGERE</v>
      </c>
      <c r="G44">
        <f ca="1"/>
        <v>2</v>
      </c>
      <c r="H44" t="str">
        <f ca="1"/>
        <v xml:space="preserve">Lot n°2: ouvrages de langue française de toutes disciplines, présentés sous forme de livres brochés ou reliés (reliure d'éditeur), hors livres scolaires </v>
      </c>
      <c r="I44" t="str">
        <f ca="1"/>
        <v>Appel d'offres ouvert</v>
      </c>
      <c r="J44" t="str">
        <f ca="1"/>
        <v>Marché</v>
      </c>
      <c r="K44" t="str">
        <f ca="1"/>
        <v>ordinaire</v>
      </c>
      <c r="L44" s="2" t="str">
        <f ca="1"/>
        <v>Bientôt disponible</v>
      </c>
      <c r="M44" s="2" t="str">
        <f ca="1"/>
        <v>Bientôt disponible</v>
      </c>
      <c r="N44" t="str">
        <f ca="1"/>
        <v>Bientôt disponible</v>
      </c>
      <c r="O44" s="1">
        <f ca="1"/>
        <v>1500000</v>
      </c>
      <c r="P44" t="str">
        <f ca="1"/>
        <v>Bientôt disponible</v>
      </c>
      <c r="Q44" t="str">
        <f ca="1"/>
        <v>Bientôt disponible</v>
      </c>
      <c r="R44" t="str">
        <f ca="1"/>
        <v>Bientôt disponible</v>
      </c>
      <c r="S44" t="str">
        <f ca="1"/>
        <v>Bientôt disponible</v>
      </c>
      <c r="T44" t="str">
        <f ca="1"/>
        <v>FR</v>
      </c>
      <c r="U44" s="181" t="str">
        <f ca="1"/>
        <v>Bientôt disponible</v>
      </c>
      <c r="V44" t="str">
        <f ca="1"/>
        <v>L'ensemble des sites de l'UPEC situés principalement dans le 94, 93 et 77.</v>
      </c>
      <c r="W44" t="str">
        <f ca="1"/>
        <v>CE.05</v>
      </c>
      <c r="X44" t="str">
        <f ca="1"/>
        <v>DOCUMENTATION : LIVRES NON SCOLAIRES ELECTRONIQUES</v>
      </c>
    </row>
    <row r="45" spans="1:24" x14ac:dyDescent="0.35">
      <c r="A45" s="99" t="str">
        <f ca="1"/>
        <v>Bientôt disponible - en cours de création</v>
      </c>
      <c r="B45" t="str">
        <f ca="1"/>
        <v>C</v>
      </c>
      <c r="C45" s="185" t="str">
        <f ca="1"/>
        <v>📣 Communication &amp; Culture</v>
      </c>
      <c r="D45" t="str">
        <f ca="1"/>
        <v>Pôle Achats</v>
      </c>
      <c r="E45" t="str">
        <f ca="1"/>
        <v>2027PFOUVRAGES</v>
      </c>
      <c r="F45" t="str">
        <f ca="1"/>
        <v>FOURNITURE DOUVRAGES DE LANGUES FRANCAISE ET ETRANGERE</v>
      </c>
      <c r="G45">
        <f ca="1"/>
        <v>3</v>
      </c>
      <c r="H45" t="str">
        <f ca="1"/>
        <v xml:space="preserve">Lot n°3: ouvrages de langue étrangère (hors français) de toutes disciplines, présentés sous forme de livres brochés ou reliés (reliure d'éditeur) </v>
      </c>
      <c r="I45" t="str">
        <f ca="1"/>
        <v>Appel d'offres ouvert</v>
      </c>
      <c r="J45" t="str">
        <f ca="1"/>
        <v>Marché</v>
      </c>
      <c r="K45" t="str">
        <f ca="1"/>
        <v>ordinaire</v>
      </c>
      <c r="L45" s="2" t="str">
        <f ca="1"/>
        <v>Bientôt disponible</v>
      </c>
      <c r="M45" s="2" t="str">
        <f ca="1"/>
        <v>Bientôt disponible</v>
      </c>
      <c r="N45" t="str">
        <f ca="1"/>
        <v>Bientôt disponible</v>
      </c>
      <c r="O45" s="1">
        <f ca="1"/>
        <v>200000</v>
      </c>
      <c r="P45" t="str">
        <f ca="1"/>
        <v>Bientôt disponible</v>
      </c>
      <c r="Q45" t="str">
        <f ca="1"/>
        <v>Bientôt disponible</v>
      </c>
      <c r="R45" t="str">
        <f ca="1"/>
        <v>Bientôt disponible</v>
      </c>
      <c r="S45" t="str">
        <f ca="1"/>
        <v>Bientôt disponible</v>
      </c>
      <c r="T45" t="str">
        <f ca="1"/>
        <v>FR</v>
      </c>
      <c r="U45" s="181" t="str">
        <f ca="1"/>
        <v>Bientôt disponible</v>
      </c>
      <c r="V45" t="str">
        <f ca="1"/>
        <v>L'ensemble des sites de l'UPEC situés principalement dans le 94, 93 et 77.</v>
      </c>
      <c r="W45" t="str">
        <f ca="1"/>
        <v>CE.06</v>
      </c>
      <c r="X45" t="str">
        <f ca="1"/>
        <v>DOCUMENTATION : LIVRES ANCIENS PUBLIES AVANT 1900</v>
      </c>
    </row>
    <row r="46" spans="1:24" x14ac:dyDescent="0.35">
      <c r="C46" s="185"/>
      <c r="U46" s="181"/>
    </row>
    <row r="47" spans="1:24" x14ac:dyDescent="0.35">
      <c r="C47" s="185"/>
      <c r="U47" s="181"/>
    </row>
    <row r="48" spans="1:24"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41">
    <cfRule type="cellIs" dxfId="383" priority="71" operator="equal">
      <formula>"Marché en cours"</formula>
    </cfRule>
    <cfRule type="cellIs" dxfId="382" priority="70" operator="equal">
      <formula>"Marché terminé"</formula>
    </cfRule>
  </conditionalFormatting>
  <conditionalFormatting sqref="U6:U1000">
    <cfRule type="expression" dxfId="381" priority="21">
      <formula>$B6="G"</formula>
    </cfRule>
    <cfRule type="expression" dxfId="380" priority="3">
      <formula>$B6="A"</formula>
    </cfRule>
    <cfRule type="expression" dxfId="379" priority="30">
      <formula>$B6="F"</formula>
    </cfRule>
    <cfRule type="expression" dxfId="378" priority="6">
      <formula>$B6="H"</formula>
    </cfRule>
    <cfRule type="expression" dxfId="377" priority="24">
      <formula>$B6="C"</formula>
    </cfRule>
    <cfRule type="expression" dxfId="376" priority="9">
      <formula>$B6="B"</formula>
    </cfRule>
    <cfRule type="expression" dxfId="375" priority="54">
      <formula>$B6="U"</formula>
    </cfRule>
    <cfRule type="expression" dxfId="374" priority="12">
      <formula>$B6="J"</formula>
    </cfRule>
    <cfRule type="expression" dxfId="373" priority="36">
      <formula>$B6="I"</formula>
    </cfRule>
    <cfRule type="expression" dxfId="372" priority="15">
      <formula>$B6="R"</formula>
    </cfRule>
    <cfRule type="expression" dxfId="371" priority="27">
      <formula>$B6="D"</formula>
    </cfRule>
    <cfRule type="expression" dxfId="370" priority="18">
      <formula>$B6="N"</formula>
    </cfRule>
    <cfRule type="expression" dxfId="369" priority="33">
      <formula>$B6="E"</formula>
    </cfRule>
    <cfRule type="expression" dxfId="368" priority="39">
      <formula>$B6="M"</formula>
    </cfRule>
    <cfRule type="expression" dxfId="367" priority="42">
      <formula>$B6="O"</formula>
    </cfRule>
    <cfRule type="expression" dxfId="366" priority="45">
      <formula>$B6="P"</formula>
    </cfRule>
    <cfRule type="expression" dxfId="365" priority="48">
      <formula>$B6="S"</formula>
    </cfRule>
    <cfRule type="expression" dxfId="364" priority="51">
      <formula>$B6="T"</formula>
    </cfRule>
    <cfRule type="expression" dxfId="363" priority="57">
      <formula>$B6="V"</formula>
    </cfRule>
    <cfRule type="expression" dxfId="362" priority="60">
      <formula>$B6="W"</formula>
    </cfRule>
    <cfRule type="expression" dxfId="361" priority="66">
      <formula>$B6="Q"</formula>
    </cfRule>
    <cfRule type="expression" dxfId="360" priority="69">
      <formula>$B6="L"</formula>
    </cfRule>
    <cfRule type="expression" dxfId="359" priority="63">
      <formula>$B6="K"</formula>
    </cfRule>
  </conditionalFormatting>
  <conditionalFormatting sqref="V6:X1000">
    <cfRule type="expression" dxfId="358" priority="2">
      <formula>$B6="A"</formula>
    </cfRule>
    <cfRule type="expression" dxfId="357" priority="41">
      <formula>$B6="O"</formula>
    </cfRule>
    <cfRule type="expression" dxfId="356" priority="5">
      <formula>$B6="H"</formula>
    </cfRule>
    <cfRule type="expression" dxfId="355" priority="44">
      <formula>$B6="P"</formula>
    </cfRule>
    <cfRule type="expression" dxfId="354" priority="8">
      <formula>$B6="B"</formula>
    </cfRule>
    <cfRule type="expression" dxfId="353" priority="47">
      <formula>$B6="S"</formula>
    </cfRule>
    <cfRule type="expression" dxfId="352" priority="14">
      <formula>$B6="R"</formula>
    </cfRule>
    <cfRule type="expression" dxfId="351" priority="50">
      <formula>$B6="T"</formula>
    </cfRule>
    <cfRule type="expression" dxfId="350" priority="17">
      <formula>$B6="N"</formula>
    </cfRule>
    <cfRule type="expression" dxfId="349" priority="53">
      <formula>$B6="U"</formula>
    </cfRule>
    <cfRule type="expression" dxfId="348" priority="20">
      <formula>$B6="G"</formula>
    </cfRule>
    <cfRule type="expression" dxfId="347" priority="56">
      <formula>$B6="V"</formula>
    </cfRule>
    <cfRule type="expression" dxfId="346" priority="23">
      <formula>$B6="C"</formula>
    </cfRule>
    <cfRule type="expression" dxfId="345" priority="59">
      <formula>$B6="W"</formula>
    </cfRule>
    <cfRule type="expression" dxfId="344" priority="26">
      <formula>$B6="D"</formula>
    </cfRule>
    <cfRule type="expression" dxfId="343" priority="62">
      <formula>$B6="K"</formula>
    </cfRule>
    <cfRule type="expression" dxfId="342" priority="38">
      <formula>$B6="M"</formula>
    </cfRule>
    <cfRule type="expression" dxfId="341" priority="65">
      <formula>$B6="Q"</formula>
    </cfRule>
    <cfRule type="expression" dxfId="340" priority="29">
      <formula>$B6="F"</formula>
    </cfRule>
    <cfRule type="expression" dxfId="339" priority="68">
      <formula>$B6="L"</formula>
    </cfRule>
    <cfRule type="expression" dxfId="338" priority="32">
      <formula>$B6="E"</formula>
    </cfRule>
    <cfRule type="expression" dxfId="337" priority="35">
      <formula>$B6="I"</formula>
    </cfRule>
    <cfRule type="expression" dxfId="336" priority="11">
      <formula>$B6="J"</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78A9-7C88-4F94-A826-3AC10C4FFB63}">
  <sheetPr>
    <tabColor rgb="FF00838F"/>
  </sheetPr>
  <dimension ref="A1:X1000"/>
  <sheetViews>
    <sheetView workbookViewId="0">
      <pane ySplit="5" topLeftCell="A8" activePane="bottomLeft" state="frozen"/>
      <selection pane="bottomLeft" activeCell="B1" sqref="B1:C104857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78" t="s">
        <v>26</v>
      </c>
      <c r="E2" s="779"/>
      <c r="F2" s="779"/>
      <c r="G2" s="779"/>
      <c r="H2" s="779"/>
      <c r="I2" s="779"/>
      <c r="J2" s="779"/>
      <c r="K2" s="779"/>
      <c r="L2" s="779"/>
      <c r="M2" s="779"/>
      <c r="N2" s="779"/>
      <c r="O2" s="779"/>
      <c r="P2" s="779"/>
      <c r="Q2" s="779"/>
      <c r="R2" s="779"/>
      <c r="S2" s="779"/>
      <c r="T2" s="779"/>
      <c r="U2" s="779"/>
      <c r="V2" s="779"/>
      <c r="W2" s="779"/>
      <c r="X2" s="780"/>
    </row>
    <row r="3" spans="1:24" ht="20.149999999999999" customHeight="1" x14ac:dyDescent="0.35">
      <c r="D3" s="781" t="s">
        <v>21</v>
      </c>
      <c r="E3" s="781"/>
      <c r="F3" s="781"/>
      <c r="G3" s="781"/>
      <c r="H3" s="781"/>
      <c r="I3" s="781"/>
      <c r="J3" s="781"/>
      <c r="K3" s="781"/>
      <c r="L3" s="781"/>
      <c r="M3" s="781"/>
      <c r="N3" s="781"/>
      <c r="O3" s="781"/>
      <c r="P3" s="781"/>
      <c r="Q3" s="781"/>
      <c r="R3" s="781"/>
      <c r="S3" s="781"/>
      <c r="T3" s="781"/>
      <c r="U3" s="781"/>
      <c r="V3" s="781"/>
      <c r="W3" s="781"/>
      <c r="X3" s="781"/>
    </row>
    <row r="4" spans="1:24" ht="5.15" customHeight="1" x14ac:dyDescent="0.35"/>
    <row r="5" spans="1:24" ht="45" customHeight="1" x14ac:dyDescent="0.35">
      <c r="A5" s="609" t="s">
        <v>1755</v>
      </c>
      <c r="B5" s="610" t="s">
        <v>2513</v>
      </c>
      <c r="C5" s="610" t="s">
        <v>1147</v>
      </c>
      <c r="D5" s="219" t="s">
        <v>0</v>
      </c>
      <c r="E5" s="220" t="s">
        <v>1</v>
      </c>
      <c r="F5" s="220" t="s">
        <v>2</v>
      </c>
      <c r="G5" s="220" t="s">
        <v>242</v>
      </c>
      <c r="H5" s="220" t="s">
        <v>3</v>
      </c>
      <c r="I5" s="220" t="s">
        <v>4</v>
      </c>
      <c r="J5" s="220" t="s">
        <v>5</v>
      </c>
      <c r="K5" s="220" t="s">
        <v>6</v>
      </c>
      <c r="L5" s="221" t="s">
        <v>7</v>
      </c>
      <c r="M5" s="221" t="s">
        <v>8</v>
      </c>
      <c r="N5" s="220" t="s">
        <v>9</v>
      </c>
      <c r="O5" s="222" t="s">
        <v>10</v>
      </c>
      <c r="P5" s="220" t="s">
        <v>11</v>
      </c>
      <c r="Q5" s="220" t="s">
        <v>12</v>
      </c>
      <c r="R5" s="220" t="s">
        <v>13</v>
      </c>
      <c r="S5" s="220" t="s">
        <v>14</v>
      </c>
      <c r="T5" s="220" t="s">
        <v>15</v>
      </c>
      <c r="U5" s="220" t="s">
        <v>16</v>
      </c>
      <c r="V5" s="220" t="s">
        <v>17</v>
      </c>
      <c r="W5" s="220" t="s">
        <v>18</v>
      </c>
      <c r="X5" s="223" t="s">
        <v>19</v>
      </c>
    </row>
    <row r="6" spans="1:24" ht="50.15" customHeight="1" x14ac:dyDescent="0.35">
      <c r="A6" s="196" t="str" cm="1">
        <f t="array" aca="1" ref="A6:X12" ca="1">_xlfn.LET(_xlpm.d,'📊 SYNTHÈSE TOUS MARCHÉS'!$A$2:$X$4993,_xlpm.c,'📊 SYNTHÈSE TOUS MARCHÉS'!$C$2:$C$4993,_xlfn._xlws.FILTER(IF(_xlpm.d="","",_xlpm.d),_xlpm.c="✈️ Déplacements &amp; Logist.","Aucun marché"))</f>
        <v>Marché terminé</v>
      </c>
      <c r="B6" s="368" t="str">
        <f ca="1"/>
        <v>F</v>
      </c>
      <c r="C6" s="369" t="str">
        <f ca="1"/>
        <v>✈️ Déplacements &amp; Logist.</v>
      </c>
      <c r="D6" s="370" t="str">
        <f ca="1"/>
        <v>Pôle Achats</v>
      </c>
      <c r="E6" s="371" t="str">
        <f ca="1"/>
        <v>2018PFCOPIEURS</v>
      </c>
      <c r="F6" s="370" t="str">
        <f ca="1"/>
        <v>Location de copieurs noir et blanc et couleurs</v>
      </c>
      <c r="G6" s="371" t="str">
        <f ca="1"/>
        <v>2018PFCOPIEURS</v>
      </c>
      <c r="H6" s="370" t="str">
        <f ca="1"/>
        <v>Location de copieurs noir et blanc et couleurs</v>
      </c>
      <c r="I6" s="372" t="str">
        <f ca="1"/>
        <v>Procédure formalisée</v>
      </c>
      <c r="J6" s="372" t="str">
        <f ca="1"/>
        <v>Accord-cadre</v>
      </c>
      <c r="K6" s="372" t="str">
        <f ca="1"/>
        <v>à bons de commande sans minimum et avec maximum</v>
      </c>
      <c r="L6" s="373">
        <f ca="1"/>
        <v>43525</v>
      </c>
      <c r="M6" s="373">
        <f ca="1"/>
        <v>44985</v>
      </c>
      <c r="N6" s="371">
        <f ca="1"/>
        <v>4600002940</v>
      </c>
      <c r="O6" s="374">
        <f ca="1"/>
        <v>2000000</v>
      </c>
      <c r="P6" s="370" t="str">
        <f ca="1"/>
        <v>Services courants</v>
      </c>
      <c r="Q6" s="371">
        <f ca="1"/>
        <v>56</v>
      </c>
      <c r="R6" s="375" t="str">
        <f ca="1"/>
        <v>TOSHIBA ILE DE FRANCE</v>
      </c>
      <c r="S6" s="370" t="str">
        <f ca="1"/>
        <v>Commercial
M. Benoît CANU
Tel : 08.92.35.05.58
Port : 06.45.14.12.24
bcanu@tidf.toshiba.fr
SAV
Tel : 08.25.12.01.23
cdeconso@tidf.toshiba.fr
Livraison et facturation
Mme Sandra DOS SANTOS
01.79.86.12.22
sdossantos@tidf.toshiba.fr</v>
      </c>
      <c r="T6" s="371" t="str">
        <f ca="1"/>
        <v>FR</v>
      </c>
      <c r="U6" s="371" t="str">
        <f ca="1"/>
        <v>https://upecnumerique.sharepoint.com/sites/DAF-PRB/documents_contractuels/Forms/AllItems.aspx?RootFolder=/sites%2FDAF%2DPRB%2Fdocuments%5Fcontractuels%2F1%2EMarch%C3%A9s%20ouverts%20%C3%A0%20TOUS%2F4%2EFonctionnement%20Courant%2F2018PFCOPIEURS&amp;View=%7B6F884D63%2DDCF1%2D49B2%2DBCDC%2DBDF571290E5C%7D</v>
      </c>
      <c r="V6" s="370" t="str">
        <f ca="1"/>
        <v>Tous les sites de l'UPEC sauf marché(s) réservé(s) ou limité(s) à certains services particuliers. Contacter le Pôle achats dans le doute.</v>
      </c>
      <c r="W6" s="371" t="str">
        <f ca="1"/>
        <v>FD.01</v>
      </c>
      <c r="X6" s="376" t="str">
        <f ca="1"/>
        <v>SERVICES DE DEMENAGEMENT COURANTS</v>
      </c>
    </row>
    <row r="7" spans="1:24" ht="50.15" customHeight="1" x14ac:dyDescent="0.35">
      <c r="A7" s="197" t="str">
        <f ca="1"/>
        <v>Marché terminé</v>
      </c>
      <c r="B7" s="377" t="str">
        <f ca="1"/>
        <v>D</v>
      </c>
      <c r="C7" s="378" t="str">
        <f ca="1"/>
        <v>✈️ Déplacements &amp; Logist.</v>
      </c>
      <c r="D7" s="379" t="str">
        <f ca="1"/>
        <v>Pôle Achats</v>
      </c>
      <c r="E7" s="380" t="str">
        <f ca="1"/>
        <v>2019PFMISSIONS</v>
      </c>
      <c r="F7" s="379" t="str">
        <f ca="1"/>
        <v>Fourniture de titres de transport</v>
      </c>
      <c r="G7" s="380" t="str">
        <f ca="1"/>
        <v>2019PFMISSIONS</v>
      </c>
      <c r="H7" s="379" t="str">
        <f ca="1"/>
        <v>Fourniture de titres de transport</v>
      </c>
      <c r="I7" s="381" t="str">
        <f ca="1"/>
        <v>Procédure formalisée</v>
      </c>
      <c r="J7" s="381" t="str">
        <f ca="1"/>
        <v>Contrat à bon de commande</v>
      </c>
      <c r="K7" s="381" t="str">
        <f ca="1"/>
        <v>Contrat à bon de commande</v>
      </c>
      <c r="L7" s="382">
        <f ca="1"/>
        <v>43586</v>
      </c>
      <c r="M7" s="382">
        <f ca="1"/>
        <v>45382</v>
      </c>
      <c r="N7" s="380">
        <f ca="1"/>
        <v>4600002975</v>
      </c>
      <c r="O7" s="383">
        <f ca="1"/>
        <v>2500000</v>
      </c>
      <c r="P7" s="379" t="str">
        <f ca="1"/>
        <v>Fournitures courantes</v>
      </c>
      <c r="Q7" s="380">
        <f ca="1"/>
        <v>12837</v>
      </c>
      <c r="R7" s="384" t="str">
        <f ca="1"/>
        <v>TRAVEL PLANET FRANCE</v>
      </c>
      <c r="S7" s="379" t="str">
        <f ca="1"/>
        <v>Sur le site de Travel Planet</v>
      </c>
      <c r="T7" s="380" t="str">
        <f ca="1"/>
        <v>FR</v>
      </c>
      <c r="U7" s="385" t="str">
        <f ca="1"/>
        <v>https://upecnumerique.sharepoint.com/sites/DAF-PRB/documents_contractuels/Forms/AllItems.aspx?RootFolder=/sites%2FDAF%2DPRB%2Fdocuments%5Fcontractuels%2F1%2EMarch%C3%A9s%20ouverts%20%C3%A0%20TOUS%2F4%2EFonctionnement%20Courant%2F2019PFMISSIONS&amp;View=%7B6F884D63%2DDCF1%2D49B2%2DBCDC%2DBDF571290E5C%7D</v>
      </c>
      <c r="V7" s="379" t="str">
        <f ca="1"/>
        <v>Tous les sites de l'UPEC sauf marché(s) réservé(s) ou limité(s) à certains services particuliers. Contacter le Pôle achats dans le doute.</v>
      </c>
      <c r="W7" s="380" t="str">
        <f ca="1"/>
        <v>DA.11 ; DA.12 ; DB.11 ; DA.02 ; DC.11 ; DB.12 ; DA.14</v>
      </c>
      <c r="X7" s="386" t="str">
        <f ca="1"/>
        <v>SERVICES DE TRANSPORT FERROVIAIRE DE PERSONNES</v>
      </c>
    </row>
    <row r="8" spans="1:24" ht="50.15" customHeight="1" x14ac:dyDescent="0.35">
      <c r="A8" s="197" t="str">
        <f ca="1"/>
        <v>Marché terminé</v>
      </c>
      <c r="B8" s="377" t="str">
        <f ca="1"/>
        <v>D</v>
      </c>
      <c r="C8" s="378" t="str">
        <f ca="1"/>
        <v>✈️ Déplacements &amp; Logist.</v>
      </c>
      <c r="D8" s="379" t="str">
        <f ca="1"/>
        <v>Pôle Achats</v>
      </c>
      <c r="E8" s="380" t="str">
        <f ca="1"/>
        <v>2020MSCARBURAN</v>
      </c>
      <c r="F8" s="379" t="str">
        <f ca="1"/>
        <v>Fourniture de carburant, de prestations de lavage, de péage et de stationnement</v>
      </c>
      <c r="G8" s="380" t="str">
        <f ca="1"/>
        <v>2020MSCARBURAN</v>
      </c>
      <c r="H8" s="379" t="str">
        <f ca="1"/>
        <v>Fourniture de carburant, de prestations de lavage, de péage et de stationnement</v>
      </c>
      <c r="I8" s="381" t="str">
        <f ca="1"/>
        <v>Marché subséquent</v>
      </c>
      <c r="J8" s="381" t="str">
        <f ca="1"/>
        <v>Marché subséquent</v>
      </c>
      <c r="K8" s="381" t="str">
        <f ca="1"/>
        <v>Marché subséquent</v>
      </c>
      <c r="L8" s="382">
        <f ca="1"/>
        <v>44136</v>
      </c>
      <c r="M8" s="382">
        <f ca="1"/>
        <v>45657</v>
      </c>
      <c r="N8" s="380">
        <f ca="1"/>
        <v>4600003484</v>
      </c>
      <c r="O8" s="383">
        <f ca="1"/>
        <v>40000</v>
      </c>
      <c r="P8" s="379" t="str">
        <f ca="1"/>
        <v>Fournitures courantes</v>
      </c>
      <c r="Q8" s="380">
        <f ca="1"/>
        <v>14219</v>
      </c>
      <c r="R8" s="384" t="str">
        <f ca="1"/>
        <v>ASF ENCAISSEMENT</v>
      </c>
      <c r="S8" s="379" t="str">
        <f ca="1"/>
        <v>voir les documents du marché</v>
      </c>
      <c r="T8" s="380" t="str">
        <f ca="1"/>
        <v>FR</v>
      </c>
      <c r="U8" s="385" t="str">
        <f ca="1"/>
        <v>https://upecnumerique.sharepoint.com/:f:/r/sites/DAF-PRB/documents_contractuels/2.March%C3%A9s%20acc%C3%A8s%20LIMITE/4.Fonctionnement%20courant/2020MSCARBURAN?csf=1&amp;web=1&amp;e=mE7giB</v>
      </c>
      <c r="V8" s="379" t="str">
        <f ca="1"/>
        <v>Tous les sites de l'UPEC sauf marché(s) réservé(s) ou limité(s) à certains services particuliers. Contacter le Pôle achats dans le doute.</v>
      </c>
      <c r="W8" s="380" t="str">
        <f ca="1"/>
        <v>DA.17</v>
      </c>
      <c r="X8" s="386" t="str">
        <f ca="1"/>
        <v>PEAGES AUTOROUTE ET DROITS DE STATIONNEMENT</v>
      </c>
    </row>
    <row r="9" spans="1:24" ht="50.15" customHeight="1" x14ac:dyDescent="0.35">
      <c r="A9" s="197" t="str">
        <f ca="1"/>
        <v>Marché en cours</v>
      </c>
      <c r="B9" s="377" t="str">
        <f ca="1"/>
        <v>D</v>
      </c>
      <c r="C9" s="378" t="str">
        <f ca="1"/>
        <v>✈️ Déplacements &amp; Logist.</v>
      </c>
      <c r="D9" s="379" t="str">
        <f ca="1"/>
        <v>Pôle Achats</v>
      </c>
      <c r="E9" s="380" t="str">
        <f ca="1"/>
        <v>2023ACHATSUGAP</v>
      </c>
      <c r="F9" s="379" t="str">
        <f ca="1"/>
        <v>Achats UGAP (centrale d'achats)</v>
      </c>
      <c r="G9" s="380" t="str">
        <f ca="1"/>
        <v>2023ACHATSUGAP</v>
      </c>
      <c r="H9" s="379" t="str">
        <f ca="1"/>
        <v>Achats UGAP (centrale d'achats)</v>
      </c>
      <c r="I9" s="381" t="str">
        <f ca="1"/>
        <v>Accord-cadre</v>
      </c>
      <c r="J9" s="381" t="str">
        <f ca="1"/>
        <v>Contrat à bon de commande</v>
      </c>
      <c r="K9" s="381" t="str">
        <f ca="1"/>
        <v>Contrat à bon de commande</v>
      </c>
      <c r="L9" s="382">
        <f ca="1"/>
        <v>44631</v>
      </c>
      <c r="M9" s="382">
        <f ca="1"/>
        <v>47574</v>
      </c>
      <c r="N9" s="380">
        <f ca="1"/>
        <v>4600004205</v>
      </c>
      <c r="O9" s="383">
        <f ca="1"/>
        <v>8620000</v>
      </c>
      <c r="P9" s="379" t="str">
        <f ca="1"/>
        <v>Fournitures courantes</v>
      </c>
      <c r="Q9" s="380">
        <f ca="1"/>
        <v>1588</v>
      </c>
      <c r="R9" s="384" t="str">
        <f ca="1"/>
        <v>UGAP</v>
      </c>
      <c r="S9" s="379" t="str">
        <f ca="1"/>
        <v>Accès direct  catalogue ugap.fr (création identifiant par le pôle achat public UPEC)</v>
      </c>
      <c r="T9" s="380" t="str">
        <f ca="1"/>
        <v>FR</v>
      </c>
      <c r="U9" s="385" t="str">
        <f ca="1"/>
        <v>https://www.ugap.fr/</v>
      </c>
      <c r="V9" s="379" t="str">
        <f ca="1"/>
        <v>Tous les sites de l'UPEC sauf marché(s) réservé(s) ou limité(s) à certains services particuliers. Contacter le Pôle achats dans le doute.</v>
      </c>
      <c r="W9" s="380" t="str">
        <f ca="1"/>
        <v>DA.14 ; FD.01 ; FC.01 ; FA.03 ; FD.02</v>
      </c>
      <c r="X9" s="386" t="str">
        <f ca="1"/>
        <v>SERVICES TRANSPORT COLLECTIF ROUTIER ET URBAIN DE PERSONNES</v>
      </c>
    </row>
    <row r="10" spans="1:24" ht="50.15" customHeight="1" x14ac:dyDescent="0.35">
      <c r="A10" s="197" t="str">
        <f ca="1"/>
        <v>Marché en cours</v>
      </c>
      <c r="B10" s="377" t="str">
        <f ca="1"/>
        <v>D</v>
      </c>
      <c r="C10" s="378" t="str">
        <f ca="1"/>
        <v>✈️ Déplacements &amp; Logist.</v>
      </c>
      <c r="D10" s="379" t="str">
        <f ca="1"/>
        <v>Pôle Achats</v>
      </c>
      <c r="E10" s="380" t="str">
        <f ca="1"/>
        <v>2023MSMISSIONS</v>
      </c>
      <c r="F10" s="379" t="str">
        <f ca="1"/>
        <v>Processus dématérialisé de gestion des missions (voyage et hébergement)</v>
      </c>
      <c r="G10" s="380" t="str">
        <f ca="1"/>
        <v>2023MSMISSIONS</v>
      </c>
      <c r="H10" s="379" t="str">
        <f ca="1"/>
        <v>Processus dématérialisé de gestion des missions (voyage et hébergement)</v>
      </c>
      <c r="I10" s="381" t="str">
        <f ca="1"/>
        <v>Marché subséquent</v>
      </c>
      <c r="J10" s="381" t="str">
        <f ca="1"/>
        <v>Marché subséquent</v>
      </c>
      <c r="K10" s="381" t="str">
        <f ca="1"/>
        <v>Marché subséquent</v>
      </c>
      <c r="L10" s="382">
        <f ca="1"/>
        <v>45292</v>
      </c>
      <c r="M10" s="382">
        <f ca="1"/>
        <v>47136</v>
      </c>
      <c r="N10" s="380">
        <f ca="1"/>
        <v>4600004238</v>
      </c>
      <c r="O10" s="383">
        <f ca="1"/>
        <v>4964750</v>
      </c>
      <c r="P10" s="379" t="str">
        <f ca="1"/>
        <v>Prestations intellectuelles</v>
      </c>
      <c r="Q10" s="380">
        <f ca="1"/>
        <v>17577</v>
      </c>
      <c r="R10" s="384" t="str">
        <f ca="1"/>
        <v>3MUNDI - FCM TRAVEL</v>
      </c>
      <c r="S10" s="379" t="str">
        <f ca="1"/>
        <v>Mise en place d'une gestion dématérielisée des titres de transport et hébérgement</v>
      </c>
      <c r="T10" s="380" t="str">
        <f ca="1"/>
        <v>FR</v>
      </c>
      <c r="U10" s="385" t="str">
        <f ca="1"/>
        <v>https://upecnumerique.sharepoint.com/:f:/r/sites/DAF-PRB/documents_contractuels/1.March%C3%A9s%20ouverts%20%C3%A0%20TOUS/4.Fonctionnement%20Courant/2023MSMISSIONS?csf=1&amp;web=1&amp;e=TzlOSS</v>
      </c>
      <c r="V10" s="379" t="str">
        <f ca="1"/>
        <v>Tous les sites de l'UPEC sauf marché(s) réservé(s) ou limité(s) à certains services particuliers. Contacter le Pôle achats dans le doute.</v>
      </c>
      <c r="W10" s="380" t="str">
        <f ca="1"/>
        <v>DA.11</v>
      </c>
      <c r="X10" s="386" t="str">
        <f ca="1"/>
        <v>SERVICES DE TRANSPORT FERROVIAIRE DE PERSONNES</v>
      </c>
    </row>
    <row r="11" spans="1:24" ht="50.15" customHeight="1" x14ac:dyDescent="0.35">
      <c r="A11" s="197" t="str">
        <f ca="1"/>
        <v>Marché en cours</v>
      </c>
      <c r="B11" s="377" t="str">
        <f ca="1"/>
        <v>F</v>
      </c>
      <c r="C11" s="378" t="str">
        <f ca="1"/>
        <v>✈️ Déplacements &amp; Logist.</v>
      </c>
      <c r="D11" s="379" t="str">
        <f ca="1"/>
        <v>Direction du Patrimoine et du Développement Durable</v>
      </c>
      <c r="E11" s="380" t="str">
        <f ca="1"/>
        <v>2023PFDEMEUPEC</v>
      </c>
      <c r="F11" s="379" t="str">
        <f ca="1"/>
        <v>Réaliser diverses prestations de service de déménagement et de stockage en garde-meubles, pour l'ensemble des sites de l'Université Paris-Est Créteil Val-de-Marne, au fur et à mesure de leurs besoins, en accompagnement d'opérations de trav</v>
      </c>
      <c r="G11" s="380" t="str">
        <f ca="1"/>
        <v>2023PFDEMEUPEC</v>
      </c>
      <c r="H11" s="379" t="str">
        <f ca="1"/>
        <v>Réaliser diverses prestations de service de déménagement et de stockage en garde-meubles, pour l'ensemble des sites de l'Université Paris-Est Créteil Val-de-Marne, au fur et à mesure de leurs besoins, en accompagnement d'opérations de trav</v>
      </c>
      <c r="I11" s="381" t="str">
        <f ca="1"/>
        <v>Appel d'offres ouvert</v>
      </c>
      <c r="J11" s="381" t="str">
        <f ca="1"/>
        <v>Accord-cadre</v>
      </c>
      <c r="K11" s="381" t="str">
        <f ca="1"/>
        <v>à bons de commande sans minimum et avec maximum</v>
      </c>
      <c r="L11" s="382">
        <f ca="1"/>
        <v>45188</v>
      </c>
      <c r="M11" s="382">
        <f ca="1"/>
        <v>46650</v>
      </c>
      <c r="N11" s="380">
        <f ca="1"/>
        <v>4600004268</v>
      </c>
      <c r="O11" s="383">
        <f ca="1"/>
        <v>520000</v>
      </c>
      <c r="P11" s="379" t="str">
        <f ca="1"/>
        <v>Services courants</v>
      </c>
      <c r="Q11" s="380">
        <f ca="1"/>
        <v>18001</v>
      </c>
      <c r="R11" s="384" t="str">
        <f ca="1"/>
        <v>GROUPE BERTON</v>
      </c>
      <c r="S11" s="379" t="str">
        <f ca="1"/>
        <v>Xavier BERTON
Adresse électroniquetransfert@rberton.com
Téléphone 02.38.74.60.55</v>
      </c>
      <c r="T11" s="380" t="str">
        <f ca="1"/>
        <v>FR</v>
      </c>
      <c r="U11" s="385" t="str">
        <f ca="1"/>
        <v>https://upecnumerique.sharepoint.com/:f:/r/sites/DAF-PRB/documents_contractuels/1.March%C3%A9s ouverts %C3%A0 TOUS/7.Travaux-Maitrise d%27%C5%93uvre- Coordination/2025PVTXENTRE?csf=1&amp;web=1&amp;e=MMo67R</v>
      </c>
      <c r="V11" s="379" t="str">
        <f ca="1"/>
        <v>Tous les sites de l'UPEC sauf marché(s) réservé(s) ou limité(s) à certains services particuliers. Contacter le Pôle achats dans le doute.</v>
      </c>
      <c r="W11" s="380" t="str">
        <f ca="1"/>
        <v>FD.01</v>
      </c>
      <c r="X11" s="386" t="str">
        <f ca="1"/>
        <v>SERVICES DE DEMENAGEMENT COURANTS</v>
      </c>
    </row>
    <row r="12" spans="1:24" ht="50.15" customHeight="1" x14ac:dyDescent="0.35">
      <c r="A12" s="198" t="str">
        <f ca="1"/>
        <v>Marché en cours</v>
      </c>
      <c r="B12" s="387" t="str">
        <f ca="1"/>
        <v>D</v>
      </c>
      <c r="C12" s="388" t="str">
        <f ca="1"/>
        <v>✈️ Déplacements &amp; Logist.</v>
      </c>
      <c r="D12" s="389" t="str">
        <f ca="1"/>
        <v>Pôle Achats</v>
      </c>
      <c r="E12" s="390" t="str">
        <f ca="1"/>
        <v>2024DAEMSPEAGE</v>
      </c>
      <c r="F12" s="389" t="str">
        <f ca="1"/>
        <v>PRESTATIONS DE PÉAGE DAE</v>
      </c>
      <c r="G12" s="390" t="str">
        <f ca="1"/>
        <v>2024DAEMSPEAGE</v>
      </c>
      <c r="H12" s="389" t="str">
        <f ca="1"/>
        <v>PRESTATIONS DE PÉAGE DAE</v>
      </c>
      <c r="I12" s="391" t="str">
        <f ca="1"/>
        <v>Procédure adaptée (DAE)</v>
      </c>
      <c r="J12" s="391" t="str">
        <f ca="1"/>
        <v>Marché</v>
      </c>
      <c r="K12" s="391" t="str">
        <f ca="1"/>
        <v>à bons de commande sans minimum et avec maximum</v>
      </c>
      <c r="L12" s="392">
        <f ca="1"/>
        <v>45707</v>
      </c>
      <c r="M12" s="392">
        <f ca="1"/>
        <v>47167</v>
      </c>
      <c r="N12" s="390">
        <f ca="1"/>
        <v>4600004426</v>
      </c>
      <c r="O12" s="393">
        <f ca="1"/>
        <v>1000000</v>
      </c>
      <c r="P12" s="389" t="str">
        <f ca="1"/>
        <v>Fournitures courantes</v>
      </c>
      <c r="Q12" s="390">
        <f ca="1"/>
        <v>10242</v>
      </c>
      <c r="R12" s="394" t="str">
        <f ca="1"/>
        <v>APRR</v>
      </c>
      <c r="S12" s="389" t="str">
        <f ca="1"/>
        <v/>
      </c>
      <c r="T12" s="390" t="str">
        <f ca="1"/>
        <v>FR</v>
      </c>
      <c r="U12" s="395" t="str">
        <f ca="1"/>
        <v>https://upecnumerique.sharepoint.com/:f:/r/sites/DAF-PRB/documents_contractuels/2.March%C3%A9s%20acc%C3%A8s%20LIMITE/1.Achats%20mutualis%C3%A9s/2024DAEMSPEAGE?csf=1&amp;web=1</v>
      </c>
      <c r="V12" s="389" t="str">
        <f ca="1"/>
        <v>Tous les sites de l'UPEC sauf marché(s) réservé(s) ou limité(s) à certains services particuliers. Contacter le Pôle achats dans le doute.</v>
      </c>
      <c r="W12" s="390" t="str">
        <f ca="1"/>
        <v>DA.17</v>
      </c>
      <c r="X12" s="396" t="str">
        <f ca="1"/>
        <v>PEAGES AUTOROUTE ET DROITS DE STATIONNEMENT</v>
      </c>
    </row>
    <row r="13" spans="1:24" x14ac:dyDescent="0.35">
      <c r="C13" s="185"/>
      <c r="U13" s="181"/>
    </row>
    <row r="14" spans="1:24" x14ac:dyDescent="0.35">
      <c r="C14" s="185"/>
      <c r="U14" s="181"/>
    </row>
    <row r="15" spans="1:24" x14ac:dyDescent="0.35">
      <c r="C15" s="185"/>
      <c r="U15" s="181"/>
    </row>
    <row r="16" spans="1:24" x14ac:dyDescent="0.35">
      <c r="C16" s="185"/>
      <c r="U16" s="181"/>
    </row>
    <row r="17" spans="3:21" x14ac:dyDescent="0.35">
      <c r="C17" s="185"/>
      <c r="U17" s="181"/>
    </row>
    <row r="18" spans="3:21" x14ac:dyDescent="0.35">
      <c r="C18" s="185"/>
      <c r="U18" s="181"/>
    </row>
    <row r="19" spans="3:21" x14ac:dyDescent="0.35">
      <c r="C19" s="185"/>
      <c r="U19" s="181"/>
    </row>
    <row r="20" spans="3:21" x14ac:dyDescent="0.35">
      <c r="C20" s="185"/>
      <c r="U20" s="181"/>
    </row>
    <row r="21" spans="3:21" x14ac:dyDescent="0.35">
      <c r="C21" s="185"/>
      <c r="U21" s="181"/>
    </row>
    <row r="22" spans="3:21" x14ac:dyDescent="0.35">
      <c r="C22" s="185"/>
      <c r="U22" s="181"/>
    </row>
    <row r="23" spans="3:21" x14ac:dyDescent="0.35">
      <c r="C23" s="185"/>
      <c r="U23" s="181"/>
    </row>
    <row r="24" spans="3:21" x14ac:dyDescent="0.35">
      <c r="C24" s="185"/>
      <c r="U24" s="181"/>
    </row>
    <row r="25" spans="3:21" x14ac:dyDescent="0.35">
      <c r="C25" s="185"/>
      <c r="U25" s="181"/>
    </row>
    <row r="26" spans="3:21" x14ac:dyDescent="0.35">
      <c r="C26" s="185"/>
      <c r="U26" s="181"/>
    </row>
    <row r="27" spans="3:21" x14ac:dyDescent="0.35">
      <c r="C27" s="185"/>
      <c r="U27" s="181"/>
    </row>
    <row r="28" spans="3:21" x14ac:dyDescent="0.35">
      <c r="C28" s="185"/>
      <c r="U28" s="181"/>
    </row>
    <row r="29" spans="3:21" x14ac:dyDescent="0.35">
      <c r="C29" s="185"/>
      <c r="U29" s="181"/>
    </row>
    <row r="30" spans="3:21" x14ac:dyDescent="0.35">
      <c r="C30" s="185"/>
      <c r="U30" s="181"/>
    </row>
    <row r="31" spans="3:21" x14ac:dyDescent="0.35">
      <c r="C31" s="185"/>
      <c r="U31" s="181"/>
    </row>
    <row r="32" spans="3:21" x14ac:dyDescent="0.35">
      <c r="C32" s="185"/>
      <c r="U32" s="181"/>
    </row>
    <row r="33" spans="3:21" x14ac:dyDescent="0.35">
      <c r="C33" s="185"/>
      <c r="U33" s="181"/>
    </row>
    <row r="34" spans="3:21" x14ac:dyDescent="0.35">
      <c r="C34" s="185"/>
      <c r="U34" s="181"/>
    </row>
    <row r="35" spans="3:21" x14ac:dyDescent="0.35">
      <c r="C35" s="185"/>
      <c r="U35" s="181"/>
    </row>
    <row r="36" spans="3:21" x14ac:dyDescent="0.35">
      <c r="C36" s="185"/>
      <c r="U36" s="181"/>
    </row>
    <row r="37" spans="3:21" x14ac:dyDescent="0.35">
      <c r="C37" s="185"/>
      <c r="U37" s="181"/>
    </row>
    <row r="38" spans="3:21" x14ac:dyDescent="0.35">
      <c r="C38" s="185"/>
      <c r="U38" s="181"/>
    </row>
    <row r="39" spans="3:21" x14ac:dyDescent="0.35">
      <c r="C39" s="185"/>
      <c r="U39" s="181"/>
    </row>
    <row r="40" spans="3:21" x14ac:dyDescent="0.35">
      <c r="C40" s="185"/>
      <c r="U40" s="181"/>
    </row>
    <row r="41" spans="3:21" x14ac:dyDescent="0.35">
      <c r="C41" s="185"/>
      <c r="U41" s="181"/>
    </row>
    <row r="42" spans="3:21" x14ac:dyDescent="0.35">
      <c r="C42" s="185"/>
      <c r="U42" s="181"/>
    </row>
    <row r="43" spans="3:21" x14ac:dyDescent="0.35">
      <c r="C43" s="185"/>
      <c r="U43" s="181"/>
    </row>
    <row r="44" spans="3:21" x14ac:dyDescent="0.35">
      <c r="C44" s="185"/>
      <c r="U44" s="181"/>
    </row>
    <row r="45" spans="3:21" x14ac:dyDescent="0.35">
      <c r="C45" s="185"/>
      <c r="U45" s="181"/>
    </row>
    <row r="46" spans="3:21" x14ac:dyDescent="0.35">
      <c r="C46" s="185"/>
      <c r="U46" s="181"/>
    </row>
    <row r="47" spans="3:21" x14ac:dyDescent="0.35">
      <c r="C47" s="185"/>
      <c r="U47" s="181"/>
    </row>
    <row r="48" spans="3:21"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12">
    <cfRule type="cellIs" dxfId="335" priority="71" operator="equal">
      <formula>"Marché en cours"</formula>
    </cfRule>
    <cfRule type="cellIs" dxfId="334" priority="70" operator="equal">
      <formula>"Marché terminé"</formula>
    </cfRule>
  </conditionalFormatting>
  <conditionalFormatting sqref="U6:U1000">
    <cfRule type="expression" dxfId="333" priority="21">
      <formula>$B6="G"</formula>
    </cfRule>
    <cfRule type="expression" dxfId="332" priority="3">
      <formula>$B6="A"</formula>
    </cfRule>
    <cfRule type="expression" dxfId="331" priority="30">
      <formula>$B6="F"</formula>
    </cfRule>
    <cfRule type="expression" dxfId="330" priority="6">
      <formula>$B6="H"</formula>
    </cfRule>
    <cfRule type="expression" dxfId="329" priority="24">
      <formula>$B6="C"</formula>
    </cfRule>
    <cfRule type="expression" dxfId="328" priority="9">
      <formula>$B6="B"</formula>
    </cfRule>
    <cfRule type="expression" dxfId="327" priority="54">
      <formula>$B6="U"</formula>
    </cfRule>
    <cfRule type="expression" dxfId="326" priority="12">
      <formula>$B6="J"</formula>
    </cfRule>
    <cfRule type="expression" dxfId="325" priority="36">
      <formula>$B6="I"</formula>
    </cfRule>
    <cfRule type="expression" dxfId="324" priority="15">
      <formula>$B6="R"</formula>
    </cfRule>
    <cfRule type="expression" dxfId="323" priority="27">
      <formula>$B6="D"</formula>
    </cfRule>
    <cfRule type="expression" dxfId="322" priority="18">
      <formula>$B6="N"</formula>
    </cfRule>
    <cfRule type="expression" dxfId="321" priority="33">
      <formula>$B6="E"</formula>
    </cfRule>
    <cfRule type="expression" dxfId="320" priority="39">
      <formula>$B6="M"</formula>
    </cfRule>
    <cfRule type="expression" dxfId="319" priority="42">
      <formula>$B6="O"</formula>
    </cfRule>
    <cfRule type="expression" dxfId="318" priority="45">
      <formula>$B6="P"</formula>
    </cfRule>
    <cfRule type="expression" dxfId="317" priority="48">
      <formula>$B6="S"</formula>
    </cfRule>
    <cfRule type="expression" dxfId="316" priority="51">
      <formula>$B6="T"</formula>
    </cfRule>
    <cfRule type="expression" dxfId="315" priority="57">
      <formula>$B6="V"</formula>
    </cfRule>
    <cfRule type="expression" dxfId="314" priority="60">
      <formula>$B6="W"</formula>
    </cfRule>
    <cfRule type="expression" dxfId="313" priority="66">
      <formula>$B6="Q"</formula>
    </cfRule>
    <cfRule type="expression" dxfId="312" priority="69">
      <formula>$B6="L"</formula>
    </cfRule>
    <cfRule type="expression" dxfId="311" priority="63">
      <formula>$B6="K"</formula>
    </cfRule>
  </conditionalFormatting>
  <conditionalFormatting sqref="V6:X1000">
    <cfRule type="expression" dxfId="310" priority="2">
      <formula>$B6="A"</formula>
    </cfRule>
    <cfRule type="expression" dxfId="309" priority="41">
      <formula>$B6="O"</formula>
    </cfRule>
    <cfRule type="expression" dxfId="308" priority="5">
      <formula>$B6="H"</formula>
    </cfRule>
    <cfRule type="expression" dxfId="307" priority="44">
      <formula>$B6="P"</formula>
    </cfRule>
    <cfRule type="expression" dxfId="306" priority="8">
      <formula>$B6="B"</formula>
    </cfRule>
    <cfRule type="expression" dxfId="305" priority="47">
      <formula>$B6="S"</formula>
    </cfRule>
    <cfRule type="expression" dxfId="304" priority="14">
      <formula>$B6="R"</formula>
    </cfRule>
    <cfRule type="expression" dxfId="303" priority="50">
      <formula>$B6="T"</formula>
    </cfRule>
    <cfRule type="expression" dxfId="302" priority="17">
      <formula>$B6="N"</formula>
    </cfRule>
    <cfRule type="expression" dxfId="301" priority="53">
      <formula>$B6="U"</formula>
    </cfRule>
    <cfRule type="expression" dxfId="300" priority="20">
      <formula>$B6="G"</formula>
    </cfRule>
    <cfRule type="expression" dxfId="299" priority="56">
      <formula>$B6="V"</formula>
    </cfRule>
    <cfRule type="expression" dxfId="298" priority="23">
      <formula>$B6="C"</formula>
    </cfRule>
    <cfRule type="expression" dxfId="297" priority="59">
      <formula>$B6="W"</formula>
    </cfRule>
    <cfRule type="expression" dxfId="296" priority="26">
      <formula>$B6="D"</formula>
    </cfRule>
    <cfRule type="expression" dxfId="295" priority="62">
      <formula>$B6="K"</formula>
    </cfRule>
    <cfRule type="expression" dxfId="294" priority="38">
      <formula>$B6="M"</formula>
    </cfRule>
    <cfRule type="expression" dxfId="293" priority="65">
      <formula>$B6="Q"</formula>
    </cfRule>
    <cfRule type="expression" dxfId="292" priority="29">
      <formula>$B6="F"</formula>
    </cfRule>
    <cfRule type="expression" dxfId="291" priority="68">
      <formula>$B6="L"</formula>
    </cfRule>
    <cfRule type="expression" dxfId="290" priority="32">
      <formula>$B6="E"</formula>
    </cfRule>
    <cfRule type="expression" dxfId="289" priority="35">
      <formula>$B6="I"</formula>
    </cfRule>
    <cfRule type="expression" dxfId="288" priority="11">
      <formula>$B6="J"</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61D2B-9F03-4B4F-83A0-56DC4EBE2BA1}">
  <sheetPr>
    <tabColor rgb="FF4E342E"/>
  </sheetPr>
  <dimension ref="A1:X1000"/>
  <sheetViews>
    <sheetView zoomScale="70" zoomScaleNormal="70" workbookViewId="0">
      <pane ySplit="5" topLeftCell="A31" activePane="bottomLeft" state="frozen"/>
      <selection pane="bottomLeft" activeCell="G32" sqref="G32"/>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82" t="s">
        <v>27</v>
      </c>
      <c r="E2" s="783"/>
      <c r="F2" s="783"/>
      <c r="G2" s="783"/>
      <c r="H2" s="783"/>
      <c r="I2" s="783"/>
      <c r="J2" s="783"/>
      <c r="K2" s="783"/>
      <c r="L2" s="783"/>
      <c r="M2" s="783"/>
      <c r="N2" s="783"/>
      <c r="O2" s="783"/>
      <c r="P2" s="783"/>
      <c r="Q2" s="783"/>
      <c r="R2" s="783"/>
      <c r="S2" s="783"/>
      <c r="T2" s="783"/>
      <c r="U2" s="783"/>
      <c r="V2" s="783"/>
      <c r="W2" s="783"/>
      <c r="X2" s="784"/>
    </row>
    <row r="3" spans="1:24" ht="20.149999999999999" customHeight="1" x14ac:dyDescent="0.35">
      <c r="D3" s="785" t="s">
        <v>21</v>
      </c>
      <c r="E3" s="785"/>
      <c r="F3" s="785"/>
      <c r="G3" s="785"/>
      <c r="H3" s="785"/>
      <c r="I3" s="785"/>
      <c r="J3" s="785"/>
      <c r="K3" s="785"/>
      <c r="L3" s="785"/>
      <c r="M3" s="785"/>
      <c r="N3" s="785"/>
      <c r="O3" s="785"/>
      <c r="P3" s="785"/>
      <c r="Q3" s="785"/>
      <c r="R3" s="785"/>
      <c r="S3" s="785"/>
      <c r="T3" s="785"/>
      <c r="U3" s="785"/>
      <c r="V3" s="785"/>
      <c r="W3" s="785"/>
      <c r="X3" s="785"/>
    </row>
    <row r="4" spans="1:24" ht="5.15" customHeight="1" x14ac:dyDescent="0.35"/>
    <row r="5" spans="1:24" ht="45" customHeight="1" x14ac:dyDescent="0.35">
      <c r="A5" s="611" t="s">
        <v>1755</v>
      </c>
      <c r="B5" s="612" t="s">
        <v>2513</v>
      </c>
      <c r="C5" s="612" t="s">
        <v>1147</v>
      </c>
      <c r="D5" s="224" t="s">
        <v>0</v>
      </c>
      <c r="E5" s="225" t="s">
        <v>1</v>
      </c>
      <c r="F5" s="225" t="s">
        <v>2</v>
      </c>
      <c r="G5" s="225" t="s">
        <v>242</v>
      </c>
      <c r="H5" s="225" t="s">
        <v>3</v>
      </c>
      <c r="I5" s="225" t="s">
        <v>4</v>
      </c>
      <c r="J5" s="225" t="s">
        <v>5</v>
      </c>
      <c r="K5" s="225" t="s">
        <v>6</v>
      </c>
      <c r="L5" s="226" t="s">
        <v>7</v>
      </c>
      <c r="M5" s="226" t="s">
        <v>8</v>
      </c>
      <c r="N5" s="225" t="s">
        <v>9</v>
      </c>
      <c r="O5" s="227" t="s">
        <v>10</v>
      </c>
      <c r="P5" s="225" t="s">
        <v>11</v>
      </c>
      <c r="Q5" s="225" t="s">
        <v>12</v>
      </c>
      <c r="R5" s="225" t="s">
        <v>13</v>
      </c>
      <c r="S5" s="225" t="s">
        <v>14</v>
      </c>
      <c r="T5" s="225" t="s">
        <v>15</v>
      </c>
      <c r="U5" s="225" t="s">
        <v>16</v>
      </c>
      <c r="V5" s="225" t="s">
        <v>17</v>
      </c>
      <c r="W5" s="225" t="s">
        <v>18</v>
      </c>
      <c r="X5" s="228" t="s">
        <v>19</v>
      </c>
    </row>
    <row r="6" spans="1:24" ht="50.15" customHeight="1" x14ac:dyDescent="0.35">
      <c r="A6" s="196" t="str" cm="1">
        <f t="array" aca="1" ref="A6:X42" ca="1">_xlfn.LET(_xlpm.d,'📊 SYNTHÈSE TOUS MARCHÉS'!$A$2:$X$4993,_xlpm.c,'📊 SYNTHÈSE TOUS MARCHÉS'!$C$2:$C$4993,_xlfn._xlws.FILTER(IF(_xlpm.d="","",_xlpm.d),_xlpm.c="📋 Études, Conseils &amp; RH","Aucun marché"))</f>
        <v>Marché terminé</v>
      </c>
      <c r="B6" s="397" t="str">
        <f ca="1"/>
        <v>E</v>
      </c>
      <c r="C6" s="398" t="str">
        <f ca="1"/>
        <v>📋 Études, Conseils &amp; RH</v>
      </c>
      <c r="D6" s="399" t="str">
        <f ca="1"/>
        <v>Pôle Achats</v>
      </c>
      <c r="E6" s="400" t="str">
        <f ca="1"/>
        <v>2018PNSTENUPEC</v>
      </c>
      <c r="F6" s="399" t="str">
        <f ca="1"/>
        <v/>
      </c>
      <c r="G6" s="400" t="str">
        <f ca="1"/>
        <v>2018PNSTENUPEC</v>
      </c>
      <c r="H6" s="399" t="str">
        <f ca="1"/>
        <v/>
      </c>
      <c r="I6" s="401" t="str">
        <f ca="1"/>
        <v>Procédure négociée</v>
      </c>
      <c r="J6" s="401" t="str">
        <f ca="1"/>
        <v>Marché</v>
      </c>
      <c r="K6" s="401" t="str">
        <f ca="1"/>
        <v>Contrat à bon de commande</v>
      </c>
      <c r="L6" s="402">
        <f ca="1"/>
        <v>43504</v>
      </c>
      <c r="M6" s="402">
        <f ca="1"/>
        <v>44964</v>
      </c>
      <c r="N6" s="400">
        <f ca="1"/>
        <v>4600002939</v>
      </c>
      <c r="O6" s="403">
        <f ca="1"/>
        <v>80000</v>
      </c>
      <c r="P6" s="399" t="str">
        <f ca="1"/>
        <v>Services courants</v>
      </c>
      <c r="Q6" s="400">
        <f ca="1"/>
        <v>3156</v>
      </c>
      <c r="R6" s="404" t="str">
        <f ca="1"/>
        <v>UBIQUS SAS</v>
      </c>
      <c r="S6" s="399" t="str">
        <f ca="1"/>
        <v>fjourden@ubiqus.com  -  01 44 14 15 08</v>
      </c>
      <c r="T6" s="400" t="str">
        <f ca="1"/>
        <v>FR</v>
      </c>
      <c r="U6" s="400" t="str">
        <f ca="1"/>
        <v/>
      </c>
      <c r="V6" s="399" t="str">
        <f ca="1"/>
        <v>Tous les sites de l'UPEC sauf marché(s) réservé(s) ou limité(s) à certains services particuliers. Contacter le Pôle achats dans le doute.</v>
      </c>
      <c r="W6" s="400" t="str">
        <f ca="1"/>
        <v>EB.51</v>
      </c>
      <c r="X6" s="405" t="str">
        <f ca="1"/>
        <v>SERVICES DE TRADUCTION</v>
      </c>
    </row>
    <row r="7" spans="1:24" ht="50.15" customHeight="1" x14ac:dyDescent="0.35">
      <c r="A7" s="197" t="str">
        <f ca="1"/>
        <v>Marché terminé</v>
      </c>
      <c r="B7" s="406" t="str">
        <f ca="1"/>
        <v>E</v>
      </c>
      <c r="C7" s="407" t="str">
        <f ca="1"/>
        <v>📋 Études, Conseils &amp; RH</v>
      </c>
      <c r="D7" s="408" t="str">
        <f ca="1"/>
        <v>Pôle Achats</v>
      </c>
      <c r="E7" s="409" t="str">
        <f ca="1"/>
        <v>2019PFPRAMMICS</v>
      </c>
      <c r="F7" s="408" t="str">
        <f ca="1"/>
        <v>PRAMMICS échantilloneur de fraction soluble de l’aérosol</v>
      </c>
      <c r="G7" s="409" t="str">
        <f ca="1"/>
        <v>2019PFPRAMMICS</v>
      </c>
      <c r="H7" s="408" t="str">
        <f ca="1"/>
        <v>PRAMMICS échantilloneur de fraction soluble de l’aérosol</v>
      </c>
      <c r="I7" s="410" t="str">
        <f ca="1"/>
        <v>Procédure formalisée</v>
      </c>
      <c r="J7" s="410" t="str">
        <f ca="1"/>
        <v>Accord-cadre</v>
      </c>
      <c r="K7" s="410" t="str">
        <f ca="1"/>
        <v>à bons de commande sans minimum et avec maximum</v>
      </c>
      <c r="L7" s="411">
        <f ca="1"/>
        <v>43641</v>
      </c>
      <c r="M7" s="411">
        <f ca="1"/>
        <v>45582</v>
      </c>
      <c r="N7" s="409">
        <f ca="1"/>
        <v>4600003097</v>
      </c>
      <c r="O7" s="412">
        <f ca="1"/>
        <v>0</v>
      </c>
      <c r="P7" s="408" t="str">
        <f ca="1"/>
        <v>Services courants</v>
      </c>
      <c r="Q7" s="409">
        <f ca="1"/>
        <v>107</v>
      </c>
      <c r="R7" s="413" t="str">
        <f ca="1"/>
        <v>THERMO ELECTRON SAS</v>
      </c>
      <c r="S7" s="408" t="str">
        <f ca="1"/>
        <v>mylena.blineau@thermofisher.com</v>
      </c>
      <c r="T7" s="409" t="str">
        <f ca="1"/>
        <v>FR</v>
      </c>
      <c r="U7" s="409" t="str">
        <f ca="1"/>
        <v>https://upecnumerique.sharepoint.com/sites/DAF-PRB/documents_contractuels/Forms/AllItems.aspx?RootFolder=/sites%2FDAF%2DPRB%2Fdocuments%5Fcontractuels%2F2%2EMarch%C3%A9s%20acc%C3%A8s%20LIMITE%2F6%2EServices%20%2DMaintenance%2F2024PNPRAMMICS&amp;View=%7B6F884D63%2DDCF1%2D49B2%2DBCDC%2DBDF571290E5C%7D</v>
      </c>
      <c r="V7" s="408" t="str">
        <f ca="1"/>
        <v>Tous les sites de l'UPEC sauf marché(s) réservé(s) ou limité(s) à certains services particuliers. Contacter le Pôle achats dans le doute.</v>
      </c>
      <c r="W7" s="409" t="str">
        <f ca="1"/>
        <v>EB.03</v>
      </c>
      <c r="X7" s="414" t="str">
        <f ca="1"/>
        <v>CONS.SECURITE(HORS CHANTIER)PROTECTION DES BIENS PERSONNES</v>
      </c>
    </row>
    <row r="8" spans="1:24" ht="50.15" customHeight="1" x14ac:dyDescent="0.35">
      <c r="A8" s="197" t="str">
        <f ca="1"/>
        <v>Marché terminé</v>
      </c>
      <c r="B8" s="406" t="str">
        <f ca="1"/>
        <v>E</v>
      </c>
      <c r="C8" s="407" t="str">
        <f ca="1"/>
        <v>📋 Études, Conseils &amp; RH</v>
      </c>
      <c r="D8" s="408" t="str">
        <f ca="1"/>
        <v>Pôle Achats</v>
      </c>
      <c r="E8" s="409" t="str">
        <f ca="1"/>
        <v>2019PFASSUUPEC</v>
      </c>
      <c r="F8" s="408" t="str">
        <f ca="1"/>
        <v>Prestations de service en assurances</v>
      </c>
      <c r="G8" s="409" t="str">
        <f ca="1"/>
        <v>2019PFASSUUPEC</v>
      </c>
      <c r="H8" s="408" t="str">
        <f ca="1"/>
        <v>Prestations de service en assurances</v>
      </c>
      <c r="I8" s="410" t="str">
        <f ca="1"/>
        <v>Procédure formalisée</v>
      </c>
      <c r="J8" s="410" t="str">
        <f ca="1"/>
        <v>Accord-cadre</v>
      </c>
      <c r="K8" s="410" t="str">
        <f ca="1"/>
        <v>à bons de commande sans minimum et avec maximum</v>
      </c>
      <c r="L8" s="411">
        <f ca="1"/>
        <v>43466</v>
      </c>
      <c r="M8" s="411">
        <f ca="1"/>
        <v>45657</v>
      </c>
      <c r="N8" s="409">
        <f ca="1"/>
        <v>4600003351</v>
      </c>
      <c r="O8" s="412">
        <f ca="1"/>
        <v>35322</v>
      </c>
      <c r="P8" s="408" t="str">
        <f ca="1"/>
        <v>Services courants</v>
      </c>
      <c r="Q8" s="409">
        <f ca="1"/>
        <v>732</v>
      </c>
      <c r="R8" s="413" t="str">
        <f ca="1"/>
        <v>MAIF</v>
      </c>
      <c r="S8" s="408" t="str">
        <f ca="1"/>
        <v>0549737475</v>
      </c>
      <c r="T8" s="409" t="str">
        <f ca="1"/>
        <v>FR</v>
      </c>
      <c r="U8" s="415" t="str">
        <f ca="1"/>
        <v>https://upecnumerique.sharepoint.com/:f:/r/sites/DAF-PRB/documents_contractuels/2.March%C3%A9s%20acc%C3%A8s%20LIMITE/4.Fonctionnement%20courant/2024PFASSUUPEC/2019PFASSUUPEC?csf=1&amp;web=1</v>
      </c>
      <c r="V8" s="408" t="str">
        <f ca="1"/>
        <v>Tous les sites de l'UPEC sauf marché(s) réservé(s) ou limité(s) à certains services particuliers. Contacter le Pôle achats dans le doute.</v>
      </c>
      <c r="W8" s="409" t="str">
        <f ca="1"/>
        <v>EA.21</v>
      </c>
      <c r="X8" s="414" t="str">
        <f ca="1"/>
        <v>ASSURANCE RESPONSABILITE CIVILE</v>
      </c>
    </row>
    <row r="9" spans="1:24" ht="50.15" customHeight="1" x14ac:dyDescent="0.35">
      <c r="A9" s="197" t="str">
        <f ca="1"/>
        <v>Marché terminé</v>
      </c>
      <c r="B9" s="406" t="str">
        <f ca="1"/>
        <v>E</v>
      </c>
      <c r="C9" s="407" t="str">
        <f ca="1"/>
        <v>📋 Études, Conseils &amp; RH</v>
      </c>
      <c r="D9" s="408" t="str">
        <f ca="1"/>
        <v>Pôle Achats</v>
      </c>
      <c r="E9" s="409" t="str">
        <f ca="1"/>
        <v>2019PFASSUUPEC</v>
      </c>
      <c r="F9" s="408" t="str">
        <f ca="1"/>
        <v>Prestations de service en assurances</v>
      </c>
      <c r="G9" s="409" t="str">
        <f ca="1"/>
        <v>2019PFASSUUPEC</v>
      </c>
      <c r="H9" s="408" t="str">
        <f ca="1"/>
        <v>Prestations de service en assurances</v>
      </c>
      <c r="I9" s="410" t="str">
        <f ca="1"/>
        <v>Procédure formalisée</v>
      </c>
      <c r="J9" s="410" t="str">
        <f ca="1"/>
        <v>Accord-cadre</v>
      </c>
      <c r="K9" s="410" t="str">
        <f ca="1"/>
        <v>à bons de commande sans minimum et avec maximum</v>
      </c>
      <c r="L9" s="411">
        <f ca="1"/>
        <v>43466</v>
      </c>
      <c r="M9" s="411">
        <f ca="1"/>
        <v>45657</v>
      </c>
      <c r="N9" s="409">
        <f ca="1"/>
        <v>4600003356</v>
      </c>
      <c r="O9" s="412">
        <f ca="1"/>
        <v>60117.09</v>
      </c>
      <c r="P9" s="408" t="str">
        <f ca="1"/>
        <v>Services courants</v>
      </c>
      <c r="Q9" s="409">
        <f ca="1"/>
        <v>732</v>
      </c>
      <c r="R9" s="413" t="str">
        <f ca="1"/>
        <v>MAIF</v>
      </c>
      <c r="S9" s="408" t="str">
        <f ca="1"/>
        <v>0549737475</v>
      </c>
      <c r="T9" s="409" t="str">
        <f ca="1"/>
        <v>FR</v>
      </c>
      <c r="U9" s="415" t="str">
        <f ca="1"/>
        <v>https://upecnumerique.sharepoint.com/:f:/r/sites/DAF-PRB/documents_contractuels/2.March%C3%A9s%20acc%C3%A8s%20LIMITE/4.Fonctionnement%20courant/2024PFASSUUPEC/2019PFASSUUPEC?csf=1&amp;web=1</v>
      </c>
      <c r="V9" s="408" t="str">
        <f ca="1"/>
        <v>Tous les sites de l'UPEC sauf marché(s) réservé(s) ou limité(s) à certains services particuliers. Contacter le Pôle achats dans le doute.</v>
      </c>
      <c r="W9" s="409" t="str">
        <f ca="1"/>
        <v>EA.11</v>
      </c>
      <c r="X9" s="414" t="str">
        <f ca="1"/>
        <v>ASSURANCES DE BIENS IMMOBILIERS</v>
      </c>
    </row>
    <row r="10" spans="1:24" ht="50.15" customHeight="1" x14ac:dyDescent="0.35">
      <c r="A10" s="197" t="str">
        <f ca="1"/>
        <v>Marché terminé</v>
      </c>
      <c r="B10" s="406" t="str">
        <f ca="1"/>
        <v>E</v>
      </c>
      <c r="C10" s="407" t="str">
        <f ca="1"/>
        <v>📋 Études, Conseils &amp; RH</v>
      </c>
      <c r="D10" s="408" t="str">
        <f ca="1"/>
        <v>Pôle Achats</v>
      </c>
      <c r="E10" s="409" t="str">
        <f ca="1"/>
        <v>2019PFASSUAUTO</v>
      </c>
      <c r="F10" s="408" t="str">
        <f ca="1"/>
        <v>Assurance automobile</v>
      </c>
      <c r="G10" s="409" t="str">
        <f ca="1"/>
        <v>2019PFASSUAUTO</v>
      </c>
      <c r="H10" s="408" t="str">
        <f ca="1"/>
        <v>Assurance automobile</v>
      </c>
      <c r="I10" s="410" t="str">
        <f ca="1"/>
        <v>Procédure formalisée</v>
      </c>
      <c r="J10" s="410" t="str">
        <f ca="1"/>
        <v>Accord-cadre</v>
      </c>
      <c r="K10" s="410" t="str">
        <f ca="1"/>
        <v>à bons de commande sans minimum et avec maximum</v>
      </c>
      <c r="L10" s="411">
        <f ca="1"/>
        <v>43831</v>
      </c>
      <c r="M10" s="411">
        <f ca="1"/>
        <v>45291</v>
      </c>
      <c r="N10" s="409">
        <f ca="1"/>
        <v>4600003361</v>
      </c>
      <c r="O10" s="412">
        <f ca="1"/>
        <v>10187.35</v>
      </c>
      <c r="P10" s="408" t="str">
        <f ca="1"/>
        <v>Services courants</v>
      </c>
      <c r="Q10" s="409">
        <f ca="1"/>
        <v>1588</v>
      </c>
      <c r="R10" s="413" t="str">
        <f ca="1"/>
        <v>UGAP</v>
      </c>
      <c r="S10" s="408" t="str">
        <f ca="1"/>
        <v>Accès direct  catalogue ugap.fr (création identifiant par le pôle achat public UPEC)</v>
      </c>
      <c r="T10" s="409" t="str">
        <f ca="1"/>
        <v>FR</v>
      </c>
      <c r="U10" s="415" t="str">
        <f ca="1"/>
        <v>https://upecnumerique.sharepoint.com/:f:/r/sites/DAF-PRB/documents_contractuels/2.March%C3%A9s%20acc%C3%A8s%20LIMITE/4.Fonctionnement%20courant/2019PFASSUAUTO?csf=1&amp;web=1&amp;e=0ZRVtc</v>
      </c>
      <c r="V10" s="408" t="str">
        <f ca="1"/>
        <v>Tous les sites de l'UPEC sauf marché(s) réservé(s) ou limité(s) à certains services particuliers. Contacter le Pôle achats dans le doute.</v>
      </c>
      <c r="W10" s="409" t="str">
        <f ca="1"/>
        <v>EA.01</v>
      </c>
      <c r="X10" s="414" t="str">
        <f ca="1"/>
        <v>ASSURANCES DU PARC VEHICULES ROUTIER</v>
      </c>
    </row>
    <row r="11" spans="1:24" ht="50.15" customHeight="1" x14ac:dyDescent="0.35">
      <c r="A11" s="197" t="str">
        <f ca="1"/>
        <v>Marché terminé</v>
      </c>
      <c r="B11" s="406" t="str">
        <f ca="1"/>
        <v>E</v>
      </c>
      <c r="C11" s="407" t="str">
        <f ca="1"/>
        <v>📋 Études, Conseils &amp; RH</v>
      </c>
      <c r="D11" s="408" t="str">
        <f ca="1"/>
        <v>Pôle Achats</v>
      </c>
      <c r="E11" s="409" t="str">
        <f ca="1"/>
        <v>2021PASOSKILLS</v>
      </c>
      <c r="F11" s="408" t="str">
        <f ca="1"/>
        <v>MODULE DE FORMATIONS EN SYNCHRONE ET ASYNCHRONE - SOFTSKILLS</v>
      </c>
      <c r="G11" s="409" t="str">
        <f ca="1"/>
        <v>2021PASOSKILLS</v>
      </c>
      <c r="H11" s="408" t="str">
        <f ca="1"/>
        <v>MODULE DE FORMATIONS EN SYNCHRONE ET ASYNCHRONE - SOFTSKILLS</v>
      </c>
      <c r="I11" s="410" t="str">
        <f ca="1"/>
        <v>Procédure adaptée</v>
      </c>
      <c r="J11" s="410" t="str">
        <f ca="1"/>
        <v>Contrat à bon de commande</v>
      </c>
      <c r="K11" s="410" t="str">
        <f ca="1"/>
        <v>ordinaire</v>
      </c>
      <c r="L11" s="411">
        <f ca="1"/>
        <v>44603</v>
      </c>
      <c r="M11" s="411">
        <f ca="1"/>
        <v>46022</v>
      </c>
      <c r="N11" s="409">
        <f ca="1"/>
        <v>4600004026</v>
      </c>
      <c r="O11" s="412" t="str">
        <f ca="1"/>
        <v>140040</v>
      </c>
      <c r="P11" s="408" t="str">
        <f ca="1"/>
        <v>Prestations intellectuelles</v>
      </c>
      <c r="Q11" s="409">
        <f ca="1"/>
        <v>14831</v>
      </c>
      <c r="R11" s="413" t="str">
        <f ca="1"/>
        <v>MYLEARN</v>
      </c>
      <c r="S11" s="408" t="str">
        <f ca="1"/>
        <v>Tél : 0629970338 | info@mylearn.fr</v>
      </c>
      <c r="T11" s="409" t="str">
        <f ca="1"/>
        <v>FR</v>
      </c>
      <c r="U11" s="409" t="str">
        <f ca="1"/>
        <v/>
      </c>
      <c r="V11" s="408" t="str">
        <f ca="1"/>
        <v>Tous les sites de l'UPEC sauf marché(s) réservé(s) ou limité(s) à certains services particuliers. Contacter le Pôle achats dans le doute.</v>
      </c>
      <c r="W11" s="409" t="str">
        <f ca="1"/>
        <v>EC.05</v>
      </c>
      <c r="X11" s="414" t="str">
        <f ca="1"/>
        <v>FORMAT.ACCOMPAGNEMT METHODE DE TRAVAIL(MANAGEMT SAVOIR ETRE)</v>
      </c>
    </row>
    <row r="12" spans="1:24" ht="50.15" customHeight="1" x14ac:dyDescent="0.35">
      <c r="A12" s="197" t="str">
        <f ca="1"/>
        <v>Marché terminé</v>
      </c>
      <c r="B12" s="406" t="str">
        <f ca="1"/>
        <v>E</v>
      </c>
      <c r="C12" s="407" t="str">
        <f ca="1"/>
        <v>📋 Études, Conseils &amp; RH</v>
      </c>
      <c r="D12" s="408" t="str">
        <f ca="1"/>
        <v>Pôle Achats</v>
      </c>
      <c r="E12" s="409" t="str">
        <f ca="1"/>
        <v>2022PFVOTELECT</v>
      </c>
      <c r="F12" s="408" t="str">
        <f ca="1"/>
        <v>Solution de vote dématérialisée par internet</v>
      </c>
      <c r="G12" s="409" t="str">
        <f ca="1"/>
        <v>2022PFVOTELECT</v>
      </c>
      <c r="H12" s="408" t="str">
        <f ca="1"/>
        <v>Solution de vote dématérialisée par internet</v>
      </c>
      <c r="I12" s="410" t="str">
        <f ca="1"/>
        <v>Procédure formalisée</v>
      </c>
      <c r="J12" s="410" t="str">
        <f ca="1"/>
        <v>Accord-cadre</v>
      </c>
      <c r="K12" s="410" t="str">
        <f ca="1"/>
        <v>à bons de commande sans minimum et avec maximum</v>
      </c>
      <c r="L12" s="411">
        <f ca="1"/>
        <v>44617</v>
      </c>
      <c r="M12" s="411">
        <f ca="1"/>
        <v>46077</v>
      </c>
      <c r="N12" s="409">
        <f ca="1"/>
        <v>4600004038</v>
      </c>
      <c r="O12" s="412" t="str">
        <f ca="1"/>
        <v>360003</v>
      </c>
      <c r="P12" s="408" t="str">
        <f ca="1"/>
        <v>Services courants</v>
      </c>
      <c r="Q12" s="409">
        <f ca="1"/>
        <v>14821</v>
      </c>
      <c r="R12" s="413" t="str">
        <f ca="1"/>
        <v>NEOVOTE</v>
      </c>
      <c r="S12" s="408" t="str">
        <f ca="1"/>
        <v>Tél : 01 88 32 37 76</v>
      </c>
      <c r="T12" s="409" t="str">
        <f ca="1"/>
        <v>FR</v>
      </c>
      <c r="U12" s="415" t="str">
        <f ca="1"/>
        <v>https://upecnumerique.sharepoint.com/:f:/r/sites/DAF-PRB/documents_contractuels/2.March%C3%A9s%20acc%C3%A8s%20LIMITE/4.Fonctionnement%20courant/2022PFVOTELECT?csf=1&amp;web=1&amp;e=m8dTgb</v>
      </c>
      <c r="V12" s="408" t="str">
        <f ca="1"/>
        <v>Tous les sites de l'UPEC sauf marché(s) réservé(s) ou limité(s) à certains services particuliers. Contacter le Pôle achats dans le doute.</v>
      </c>
      <c r="W12" s="409" t="str">
        <f ca="1"/>
        <v>EB.23</v>
      </c>
      <c r="X12" s="414" t="str">
        <f ca="1"/>
        <v>PRESTATIONS DE SERVICES DE VOTES (URNE/ELECTRONIQUE)</v>
      </c>
    </row>
    <row r="13" spans="1:24" ht="50.15" customHeight="1" x14ac:dyDescent="0.35">
      <c r="A13" s="197" t="str">
        <f ca="1"/>
        <v>Marché terminé</v>
      </c>
      <c r="B13" s="406" t="str">
        <f ca="1"/>
        <v>E</v>
      </c>
      <c r="C13" s="407" t="str">
        <f ca="1"/>
        <v>📋 Études, Conseils &amp; RH</v>
      </c>
      <c r="D13" s="408" t="str">
        <f ca="1"/>
        <v>Pôle Achats</v>
      </c>
      <c r="E13" s="409" t="str">
        <f ca="1"/>
        <v>2022PFCERTANGL</v>
      </c>
      <c r="F13" s="408" t="str">
        <f ca="1"/>
        <v>MODULE DE TEST POUR CERTIFICATION EN LANGUES ETRANGERES</v>
      </c>
      <c r="G13" s="409" t="str">
        <f ca="1"/>
        <v>2022PFCERTANGL</v>
      </c>
      <c r="H13" s="408" t="str">
        <f ca="1"/>
        <v>MODULE DE TEST POUR CERTIFICATION EN LANGUES ETRANGERES</v>
      </c>
      <c r="I13" s="410" t="str">
        <f ca="1"/>
        <v>Procédure formalisée</v>
      </c>
      <c r="J13" s="410" t="str">
        <f ca="1"/>
        <v>Accord-cadre</v>
      </c>
      <c r="K13" s="410" t="str">
        <f ca="1"/>
        <v>à bons de commande sans minimum et avec maximum</v>
      </c>
      <c r="L13" s="411">
        <f ca="1"/>
        <v>44694</v>
      </c>
      <c r="M13" s="411">
        <f ca="1"/>
        <v>46154</v>
      </c>
      <c r="N13" s="409">
        <f ca="1"/>
        <v>4600004102</v>
      </c>
      <c r="O13" s="412">
        <f ca="1"/>
        <v>900000</v>
      </c>
      <c r="P13" s="408" t="str">
        <f ca="1"/>
        <v>Services courants</v>
      </c>
      <c r="Q13" s="409">
        <f ca="1"/>
        <v>1933</v>
      </c>
      <c r="R13" s="413" t="str">
        <f ca="1"/>
        <v>ETS GLOBAL</v>
      </c>
      <c r="S13" s="408" t="str">
        <f ca="1"/>
        <v>Tél : 06 58 52 27 88 | m.ikhou@fg-travaux.com</v>
      </c>
      <c r="T13" s="409" t="str">
        <f ca="1"/>
        <v>FR</v>
      </c>
      <c r="U13" s="409" t="str">
        <f ca="1"/>
        <v/>
      </c>
      <c r="V13" s="408" t="str">
        <f ca="1"/>
        <v>Tous les sites de l'UPEC sauf marché(s) réservé(s) ou limité(s) à certains services particuliers. Contacter le Pôle achats dans le doute.</v>
      </c>
      <c r="W13" s="409" t="str">
        <f ca="1"/>
        <v>EC.02 ; EC.07 ; EC.03</v>
      </c>
      <c r="X13" s="414" t="str">
        <f ca="1"/>
        <v>FORMATIONS D'ACCOMPAGNEMENT EN LANGUES</v>
      </c>
    </row>
    <row r="14" spans="1:24" ht="50.15" customHeight="1" x14ac:dyDescent="0.35">
      <c r="A14" s="197" t="str">
        <f ca="1"/>
        <v>Marché terminé</v>
      </c>
      <c r="B14" s="406" t="str">
        <f ca="1"/>
        <v>E</v>
      </c>
      <c r="C14" s="407" t="str">
        <f ca="1"/>
        <v>📋 Études, Conseils &amp; RH</v>
      </c>
      <c r="D14" s="408" t="str">
        <f ca="1"/>
        <v>Pôle Achats</v>
      </c>
      <c r="E14" s="409" t="str">
        <f ca="1"/>
        <v>2022PAMNERASME</v>
      </c>
      <c r="F14" s="408" t="str">
        <f ca="1"/>
        <v>Accompagnement managérial projet ERASME</v>
      </c>
      <c r="G14" s="409" t="str">
        <f ca="1"/>
        <v>2022PAMNERASME</v>
      </c>
      <c r="H14" s="408" t="str">
        <f ca="1"/>
        <v>Accompagnement managérial projet ERASME</v>
      </c>
      <c r="I14" s="410" t="str">
        <f ca="1"/>
        <v>Procédure adaptée</v>
      </c>
      <c r="J14" s="410" t="str">
        <f ca="1"/>
        <v>Marché</v>
      </c>
      <c r="K14" s="410" t="str">
        <f ca="1"/>
        <v>ordinaire</v>
      </c>
      <c r="L14" s="411">
        <f ca="1"/>
        <v>44805</v>
      </c>
      <c r="M14" s="411">
        <f ca="1"/>
        <v>45535</v>
      </c>
      <c r="N14" s="409">
        <f ca="1"/>
        <v>4600004140</v>
      </c>
      <c r="O14" s="412">
        <f ca="1"/>
        <v>57975</v>
      </c>
      <c r="P14" s="408" t="str">
        <f ca="1"/>
        <v>Prestations intellectuelles</v>
      </c>
      <c r="Q14" s="409">
        <f ca="1"/>
        <v>16712</v>
      </c>
      <c r="R14" s="413" t="str">
        <f ca="1"/>
        <v>CONVICTIONSRH SAS</v>
      </c>
      <c r="S14" s="408" t="str">
        <f ca="1"/>
        <v>Tél : 01 80 27 17 90 | appel.offre@convictionsrh.com</v>
      </c>
      <c r="T14" s="409" t="str">
        <f ca="1"/>
        <v>FR</v>
      </c>
      <c r="U14" s="415" t="str">
        <f ca="1"/>
        <v>https://upecnumerique.sharepoint.com/:f:/r/sites/DAF-PRB/documents_contractuels/2.March%C3%A9s%20acc%C3%A8s%20LIMITE/2.Prestations%20d%27accompagnement-Conseil/2022PAMNERASME?csf=1&amp;web=1&amp;e=cU5dNz</v>
      </c>
      <c r="V14" s="408" t="str">
        <f ca="1"/>
        <v>Tous les sites de l'UPEC sauf marché(s) réservé(s) ou limité(s) à certains services particuliers. Contacter le Pôle achats dans le doute.</v>
      </c>
      <c r="W14" s="409" t="str">
        <f ca="1"/>
        <v>EC.07</v>
      </c>
      <c r="X14" s="414" t="str">
        <f ca="1"/>
        <v>AUTRES FORMATIONS D'ACCOMPAGNEMENT</v>
      </c>
    </row>
    <row r="15" spans="1:24" ht="50.15" customHeight="1" x14ac:dyDescent="0.35">
      <c r="A15" s="197" t="str">
        <f ca="1"/>
        <v>Marché terminé</v>
      </c>
      <c r="B15" s="406" t="str">
        <f ca="1"/>
        <v>E</v>
      </c>
      <c r="C15" s="407" t="str">
        <f ca="1"/>
        <v>📋 Études, Conseils &amp; RH</v>
      </c>
      <c r="D15" s="408" t="str">
        <f ca="1"/>
        <v>Pôle Achats</v>
      </c>
      <c r="E15" s="409" t="str">
        <f ca="1"/>
        <v>2022PAMNERASME</v>
      </c>
      <c r="F15" s="408" t="str">
        <f ca="1"/>
        <v>Accompagnement managérial projet ERASME</v>
      </c>
      <c r="G15" s="409" t="str">
        <f ca="1"/>
        <v>2022PAMNERASME</v>
      </c>
      <c r="H15" s="408" t="str">
        <f ca="1"/>
        <v>Accompagnement managérial projet ERASME</v>
      </c>
      <c r="I15" s="410" t="str">
        <f ca="1"/>
        <v>Procédure adaptée</v>
      </c>
      <c r="J15" s="410" t="str">
        <f ca="1"/>
        <v>Marché</v>
      </c>
      <c r="K15" s="410" t="str">
        <f ca="1"/>
        <v>ordinaire</v>
      </c>
      <c r="L15" s="411">
        <f ca="1"/>
        <v>44805</v>
      </c>
      <c r="M15" s="411">
        <f ca="1"/>
        <v>45535</v>
      </c>
      <c r="N15" s="409">
        <f ca="1"/>
        <v>4600004141</v>
      </c>
      <c r="O15" s="412">
        <f ca="1"/>
        <v>40525</v>
      </c>
      <c r="P15" s="408" t="str">
        <f ca="1"/>
        <v>Prestations intellectuelles</v>
      </c>
      <c r="Q15" s="409">
        <f ca="1"/>
        <v>16712</v>
      </c>
      <c r="R15" s="413" t="str">
        <f ca="1"/>
        <v>CONVICTIONSRH SAS</v>
      </c>
      <c r="S15" s="408" t="str">
        <f ca="1"/>
        <v>Tél : 01 80 27 17 90 | appel.offre@convictionsrh.com</v>
      </c>
      <c r="T15" s="409" t="str">
        <f ca="1"/>
        <v>FR</v>
      </c>
      <c r="U15" s="415" t="str">
        <f ca="1"/>
        <v xml:space="preserve">https://upecnumerique.sharepoint.com/:f:/r/sites/DAF-PRB/documents_contractuels/2.March%C3%A9s%20acc%C3%A8s%20LIMITE/2.Prestations%20d%27accompagnement-Conseil/2022PAMNERASME?csf=1&amp;web=1&amp;e=cU5dNz </v>
      </c>
      <c r="V15" s="408" t="str">
        <f ca="1"/>
        <v>Tous les sites de l'UPEC sauf marché(s) réservé(s) ou limité(s) à certains services particuliers. Contacter le Pôle achats dans le doute.</v>
      </c>
      <c r="W15" s="409" t="str">
        <f ca="1"/>
        <v>EC.07</v>
      </c>
      <c r="X15" s="414" t="str">
        <f ca="1"/>
        <v>AUTRES FORMATIONS D'ACCOMPAGNEMENT</v>
      </c>
    </row>
    <row r="16" spans="1:24" ht="50.15" customHeight="1" x14ac:dyDescent="0.35">
      <c r="A16" s="197" t="str">
        <f ca="1"/>
        <v>Marché en cours</v>
      </c>
      <c r="B16" s="406" t="str">
        <f ca="1"/>
        <v>E</v>
      </c>
      <c r="C16" s="407" t="str">
        <f ca="1"/>
        <v>📋 Études, Conseils &amp; RH</v>
      </c>
      <c r="D16" s="408" t="str">
        <f ca="1"/>
        <v>Pôle Achats</v>
      </c>
      <c r="E16" s="409" t="str">
        <f ca="1"/>
        <v>2023MSCERTIFAC</v>
      </c>
      <c r="F16" s="408" t="str">
        <f ca="1"/>
        <v>Certification des comptes annuels et missions connexes</v>
      </c>
      <c r="G16" s="409" t="str">
        <f ca="1"/>
        <v>2023MSCERTIFAC</v>
      </c>
      <c r="H16" s="408" t="str">
        <f ca="1"/>
        <v>Certification des comptes annuels et missions connexes</v>
      </c>
      <c r="I16" s="410" t="str">
        <f ca="1"/>
        <v>Marché subséquent</v>
      </c>
      <c r="J16" s="410" t="str">
        <f ca="1"/>
        <v>Marché subséquent</v>
      </c>
      <c r="K16" s="410" t="str">
        <f ca="1"/>
        <v>Marché subséquent</v>
      </c>
      <c r="L16" s="411">
        <f ca="1"/>
        <v>44893</v>
      </c>
      <c r="M16" s="411">
        <f ca="1"/>
        <v>47118</v>
      </c>
      <c r="N16" s="409">
        <f ca="1"/>
        <v>4600004156</v>
      </c>
      <c r="O16" s="412">
        <f ca="1"/>
        <v>239400</v>
      </c>
      <c r="P16" s="408" t="str">
        <f ca="1"/>
        <v>Prestations intellectuelles</v>
      </c>
      <c r="Q16" s="409">
        <f ca="1"/>
        <v>10110</v>
      </c>
      <c r="R16" s="413" t="str">
        <f ca="1"/>
        <v>DELOITTE ASSOCIES</v>
      </c>
      <c r="S16" s="408" t="str">
        <f ca="1"/>
        <v>250 rue Saint-Denis 75002 Paris / Tel : 01.77.19.34.48</v>
      </c>
      <c r="T16" s="409" t="str">
        <f ca="1"/>
        <v>FR</v>
      </c>
      <c r="U16" s="415" t="str">
        <f ca="1"/>
        <v>https://upecnumerique.sharepoint.com/:f:/r/sites/DAF-PRB/documents_contractuels/2.March%C3%A9s%20acc%C3%A8s%20LIMITE/4.Fonctionnement%20courant/2023MSMISSIONS?csf=1&amp;web=1&amp;e=BstNIj</v>
      </c>
      <c r="V16" s="408" t="str">
        <f ca="1"/>
        <v>Tous les sites de l'UPEC sauf marché(s) réservé(s) ou limité(s) à certains services particuliers. Contacter le Pôle achats dans le doute.</v>
      </c>
      <c r="W16" s="409" t="str">
        <f ca="1"/>
        <v>EB.13</v>
      </c>
      <c r="X16" s="414" t="str">
        <f ca="1"/>
        <v>CERTIFICATION LEGALE DES COMPTES</v>
      </c>
    </row>
    <row r="17" spans="1:24" ht="50.15" customHeight="1" x14ac:dyDescent="0.35">
      <c r="A17" s="197" t="str">
        <f ca="1"/>
        <v>Marché en cours</v>
      </c>
      <c r="B17" s="406" t="str">
        <f ca="1"/>
        <v>E</v>
      </c>
      <c r="C17" s="407" t="str">
        <f ca="1"/>
        <v>📋 Études, Conseils &amp; RH</v>
      </c>
      <c r="D17" s="408" t="str">
        <f ca="1"/>
        <v>Pôle Achats</v>
      </c>
      <c r="E17" s="409" t="str">
        <f ca="1"/>
        <v>2023ACHATSUGAP</v>
      </c>
      <c r="F17" s="408" t="str">
        <f ca="1"/>
        <v>Achats UGAP (centrale d'achats)</v>
      </c>
      <c r="G17" s="409" t="str">
        <f ca="1"/>
        <v>2023ACHATSUGAP</v>
      </c>
      <c r="H17" s="408" t="str">
        <f ca="1"/>
        <v>Achats UGAP (centrale d'achats)</v>
      </c>
      <c r="I17" s="410" t="str">
        <f ca="1"/>
        <v>Accord-cadre</v>
      </c>
      <c r="J17" s="410" t="str">
        <f ca="1"/>
        <v>Contrat à bon de commande</v>
      </c>
      <c r="K17" s="410" t="str">
        <f ca="1"/>
        <v>Contrat à bon de commande</v>
      </c>
      <c r="L17" s="411">
        <f ca="1"/>
        <v>44631</v>
      </c>
      <c r="M17" s="411">
        <f ca="1"/>
        <v>47574</v>
      </c>
      <c r="N17" s="409">
        <f ca="1"/>
        <v>4600004205</v>
      </c>
      <c r="O17" s="412">
        <f ca="1"/>
        <v>8620000</v>
      </c>
      <c r="P17" s="408" t="str">
        <f ca="1"/>
        <v>Fournitures courantes</v>
      </c>
      <c r="Q17" s="409">
        <f ca="1"/>
        <v>1588</v>
      </c>
      <c r="R17" s="413" t="str">
        <f ca="1"/>
        <v>UGAP</v>
      </c>
      <c r="S17" s="408" t="str">
        <f ca="1"/>
        <v>Accès direct  catalogue ugap.fr (création identifiant par le pôle achat public UPEC)</v>
      </c>
      <c r="T17" s="409" t="str">
        <f ca="1"/>
        <v>FR</v>
      </c>
      <c r="U17" s="415" t="str">
        <f ca="1"/>
        <v>https://www.ugap.fr/</v>
      </c>
      <c r="V17" s="408" t="str">
        <f ca="1"/>
        <v>Tous les sites de l'UPEC sauf marché(s) réservé(s) ou limité(s) à certains services particuliers. Contacter le Pôle achats dans le doute.</v>
      </c>
      <c r="W17" s="409" t="str">
        <f ca="1"/>
        <v>EC.06 ; EB.14 ; EC.03 ; EC.15 ; EC.04 ; EA.01 ; EC.07 ; EC.05 ; EC.01 ; EC.21 ; EC.23 ; EC.12 ; EC.14</v>
      </c>
      <c r="X17" s="414" t="str">
        <f ca="1"/>
        <v>FORMATIONS D'ACCOMPAGNEMENT DES FONCTIONS SUPPORT ET SOUTIEN</v>
      </c>
    </row>
    <row r="18" spans="1:24" ht="50.15" customHeight="1" x14ac:dyDescent="0.35">
      <c r="A18" s="197" t="str">
        <f ca="1"/>
        <v>Marché terminé</v>
      </c>
      <c r="B18" s="406" t="str">
        <f ca="1"/>
        <v>E</v>
      </c>
      <c r="C18" s="407" t="str">
        <f ca="1"/>
        <v>📋 Études, Conseils &amp; RH</v>
      </c>
      <c r="D18" s="408" t="str">
        <f ca="1"/>
        <v>Pôle Achats</v>
      </c>
      <c r="E18" s="409" t="str">
        <f ca="1"/>
        <v>2023PAFORMSAPS</v>
      </c>
      <c r="F18" s="408" t="str">
        <f ca="1"/>
        <v>FORMATION MEDIA TRAINING SAPS</v>
      </c>
      <c r="G18" s="409" t="str">
        <f ca="1"/>
        <v>2023PAFORMSAPS</v>
      </c>
      <c r="H18" s="408" t="str">
        <f ca="1"/>
        <v>FORMATION MEDIA TRAINING SAPS</v>
      </c>
      <c r="I18" s="410" t="str">
        <f ca="1"/>
        <v>Procédure adaptée</v>
      </c>
      <c r="J18" s="410" t="str">
        <f ca="1"/>
        <v>Accord-cadre</v>
      </c>
      <c r="K18" s="410" t="str">
        <f ca="1"/>
        <v>à bons de commande sans minimum et avec maximum</v>
      </c>
      <c r="L18" s="411">
        <f ca="1"/>
        <v>45023</v>
      </c>
      <c r="M18" s="411">
        <f ca="1"/>
        <v>46022</v>
      </c>
      <c r="N18" s="409">
        <f ca="1"/>
        <v>4600004234</v>
      </c>
      <c r="O18" s="412">
        <f ca="1"/>
        <v>40000</v>
      </c>
      <c r="P18" s="408" t="str">
        <f ca="1"/>
        <v>Prestations intellectuelles</v>
      </c>
      <c r="Q18" s="409">
        <f ca="1"/>
        <v>9321</v>
      </c>
      <c r="R18" s="413" t="str">
        <f ca="1"/>
        <v>THE CONVERSATION FRANCE</v>
      </c>
      <c r="S18" s="408" t="str">
        <f ca="1"/>
        <v/>
      </c>
      <c r="T18" s="409" t="str">
        <f ca="1"/>
        <v>FR</v>
      </c>
      <c r="U18" s="409" t="str">
        <f ca="1"/>
        <v/>
      </c>
      <c r="V18" s="408" t="str">
        <f ca="1"/>
        <v>Tous les sites de l'UPEC sauf marché(s) réservé(s) ou limité(s) à certains services particuliers. Contacter le Pôle achats dans le doute.</v>
      </c>
      <c r="W18" s="409" t="str">
        <f ca="1"/>
        <v>EC.01</v>
      </c>
      <c r="X18" s="414" t="str">
        <f ca="1"/>
        <v>FORMATIONS D'ACCOMPAGNEMENT TECHNIQ ET METIERS SCIENTIFIQ</v>
      </c>
    </row>
    <row r="19" spans="1:24" ht="50.15" customHeight="1" x14ac:dyDescent="0.35">
      <c r="A19" s="197" t="str">
        <f ca="1"/>
        <v>Marché terminé</v>
      </c>
      <c r="B19" s="406" t="str">
        <f ca="1"/>
        <v>E</v>
      </c>
      <c r="C19" s="407" t="str">
        <f ca="1"/>
        <v>📋 Études, Conseils &amp; RH</v>
      </c>
      <c r="D19" s="408" t="str">
        <f ca="1"/>
        <v>Direction du Patrimoine et du Développement Durable</v>
      </c>
      <c r="E19" s="409" t="str">
        <f ca="1"/>
        <v>2023PAETUBAIGN</v>
      </c>
      <c r="F19" s="408" t="str">
        <f ca="1"/>
        <v>MISSION DE CONTROLE DES RACCORDEMENTS DASSAINISSEMENT AUX RESEAUX DE COLLECTE SUR DES BATIMENTS DE LUNIVERSITE PARIS-EST CRETEIL VAL-DE-MARNE.</v>
      </c>
      <c r="G19" s="409" t="str">
        <f ca="1"/>
        <v>2023PAETUBAIGN</v>
      </c>
      <c r="H19" s="408" t="str">
        <f ca="1"/>
        <v>MISSION DE CONTROLE DES RACCORDEMENTS DASSAINISSEMENT AUX RESEAUX DE COLLECTE SUR DES BATIMENTS DE LUNIVERSITE PARIS-EST CRETEIL VAL-DE-MARNE.</v>
      </c>
      <c r="I19" s="410" t="str">
        <f ca="1"/>
        <v>Procédure adaptée ouverte</v>
      </c>
      <c r="J19" s="410" t="str">
        <f ca="1"/>
        <v>Marché</v>
      </c>
      <c r="K19" s="410" t="str">
        <f ca="1"/>
        <v>ordinaire</v>
      </c>
      <c r="L19" s="411">
        <f ca="1"/>
        <v>45127</v>
      </c>
      <c r="M19" s="411">
        <f ca="1"/>
        <v>45174</v>
      </c>
      <c r="N19" s="409">
        <f ca="1"/>
        <v>4600004260</v>
      </c>
      <c r="O19" s="412">
        <f ca="1"/>
        <v>75945</v>
      </c>
      <c r="P19" s="408" t="str">
        <f ca="1"/>
        <v>Prestations intellectuelles</v>
      </c>
      <c r="Q19" s="409">
        <f ca="1"/>
        <v>17867</v>
      </c>
      <c r="R19" s="413" t="str">
        <f ca="1"/>
        <v>BUFFET INGENIERIE</v>
      </c>
      <c r="S19" s="408" t="str">
        <f ca="1"/>
        <v>0169741400    --   montlhery@altereo.fr</v>
      </c>
      <c r="T19" s="409" t="str">
        <f ca="1"/>
        <v>FR</v>
      </c>
      <c r="U19" s="415" t="str">
        <f ca="1"/>
        <v>https://upecnumerique.sharepoint.com/:f:/r/sites/DAF-PRB/documents_contractuels/2.March%C3%A9s%20acc%C3%A8s%20LIMITE/7.Travaux%20-%20maitrise%20d'%C5%93uvre%20-coordination/2023PAETUBAIGN?csf=1&amp;web=1</v>
      </c>
      <c r="V19" s="408" t="str">
        <f ca="1"/>
        <v>(94) Val-de-Marne</v>
      </c>
      <c r="W19" s="409" t="str">
        <f ca="1"/>
        <v>EB.15</v>
      </c>
      <c r="X19" s="414" t="str">
        <f ca="1"/>
        <v>AUDIT HYGIENE ET SECURITE</v>
      </c>
    </row>
    <row r="20" spans="1:24" ht="50.15" customHeight="1" x14ac:dyDescent="0.35">
      <c r="A20" s="197" t="str">
        <f ca="1"/>
        <v>Marché en cours</v>
      </c>
      <c r="B20" s="406" t="str">
        <f ca="1"/>
        <v>E</v>
      </c>
      <c r="C20" s="407" t="str">
        <f ca="1"/>
        <v>📋 Études, Conseils &amp; RH</v>
      </c>
      <c r="D20" s="408" t="str">
        <f ca="1"/>
        <v>Direction du Patrimoine et du Développement Durable</v>
      </c>
      <c r="E20" s="409" t="str">
        <f ca="1"/>
        <v>2023PFSONDAGES</v>
      </c>
      <c r="F20" s="408" t="str">
        <f ca="1"/>
        <v>Réalisation de sondages dans le cadre d'enquêtes d'insertion professionnelle des diplômés de l'UPEC</v>
      </c>
      <c r="G20" s="409" t="str">
        <f ca="1"/>
        <v>2023PFSONDAGES</v>
      </c>
      <c r="H20" s="408" t="str">
        <f ca="1"/>
        <v>Réalisation de sondages dans le cadre d'enquêtes d'insertion professionnelle des diplômés de l'UPEC</v>
      </c>
      <c r="I20" s="410" t="str">
        <f ca="1"/>
        <v>Appel d'offres ouvert</v>
      </c>
      <c r="J20" s="410" t="str">
        <f ca="1"/>
        <v>Accord-cadre</v>
      </c>
      <c r="K20" s="410" t="str">
        <f ca="1"/>
        <v>à bons de commande sans minimum et avec maximum</v>
      </c>
      <c r="L20" s="411">
        <f ca="1"/>
        <v>45215</v>
      </c>
      <c r="M20" s="411">
        <f ca="1"/>
        <v>46676</v>
      </c>
      <c r="N20" s="409">
        <f ca="1"/>
        <v>4600004274</v>
      </c>
      <c r="O20" s="412">
        <f ca="1"/>
        <v>175000</v>
      </c>
      <c r="P20" s="408" t="str">
        <f ca="1"/>
        <v>Services courants</v>
      </c>
      <c r="Q20" s="409">
        <f ca="1"/>
        <v>6953</v>
      </c>
      <c r="R20" s="413" t="str">
        <f ca="1"/>
        <v>SG ETUDES (ENSEIGNE COHDA)</v>
      </c>
      <c r="S20" s="408" t="str">
        <f ca="1"/>
        <v>0516570730</v>
      </c>
      <c r="T20" s="409" t="str">
        <f ca="1"/>
        <v>FR</v>
      </c>
      <c r="U20" s="415" t="str">
        <f ca="1"/>
        <v>https://upecnumerique.sharepoint.com/sites/DAF-PRB/documents_contractuels/Forms/AllItems.aspx?RootFolder=/sites%2FDAF%2DPRB%2Fdocuments%5Fcontractuels%2F1%2EMarch%C3%A9s%20ouverts%20%C3%A0%20TOUS%2F8%2EPrestations%20d%27accompagnement%20%2D%20Conseil%2F2023PFSONDAGES&amp;View=%7B6F884D63%2DDCF1%2D49B2%2DBCDC%2DBDF571290E5C%7D</v>
      </c>
      <c r="V20" s="408" t="str">
        <f ca="1"/>
        <v>(77) Seine-et-Marne, (93) Seine-Saint-Denis, (94) Val-de-Marne</v>
      </c>
      <c r="W20" s="409" t="str">
        <f ca="1"/>
        <v>EB.21</v>
      </c>
      <c r="X20" s="414" t="str">
        <f ca="1"/>
        <v>ENQUETES</v>
      </c>
    </row>
    <row r="21" spans="1:24" ht="50.15" customHeight="1" x14ac:dyDescent="0.35">
      <c r="A21" s="197" t="str">
        <f ca="1"/>
        <v>Marché terminé</v>
      </c>
      <c r="B21" s="406" t="str">
        <f ca="1"/>
        <v>E</v>
      </c>
      <c r="C21" s="407" t="str">
        <f ca="1"/>
        <v>📋 Études, Conseils &amp; RH</v>
      </c>
      <c r="D21" s="408" t="str">
        <f ca="1"/>
        <v>Pôle Achats</v>
      </c>
      <c r="E21" s="409" t="str">
        <f ca="1"/>
        <v>2023UGAPCONSEI</v>
      </c>
      <c r="F21" s="408" t="str">
        <f ca="1"/>
        <v>UGAP - ACHAT DE PRESTATIONS DE CONSEIL</v>
      </c>
      <c r="G21" s="409" t="str">
        <f ca="1"/>
        <v>2023UGAPCONSEI</v>
      </c>
      <c r="H21" s="408" t="str">
        <f ca="1"/>
        <v>UGAP - ACHAT DE PRESTATIONS DE CONSEIL</v>
      </c>
      <c r="I21" s="410" t="str">
        <f ca="1"/>
        <v>Achat sur centrale d'achat (UGAP)</v>
      </c>
      <c r="J21" s="410" t="str">
        <f ca="1"/>
        <v>Accord-cadre</v>
      </c>
      <c r="K21" s="410" t="str">
        <f ca="1"/>
        <v>à bons de commande sans minimum et avec maximum</v>
      </c>
      <c r="L21" s="411">
        <f ca="1"/>
        <v>45219</v>
      </c>
      <c r="M21" s="411">
        <f ca="1"/>
        <v>46091</v>
      </c>
      <c r="N21" s="409">
        <f ca="1"/>
        <v>4600004275</v>
      </c>
      <c r="O21" s="412">
        <f ca="1"/>
        <v>500000</v>
      </c>
      <c r="P21" s="408" t="str">
        <f ca="1"/>
        <v>Prestations intellectuelles</v>
      </c>
      <c r="Q21" s="409">
        <f ca="1"/>
        <v>1588</v>
      </c>
      <c r="R21" s="413" t="str">
        <f ca="1"/>
        <v>UGAP</v>
      </c>
      <c r="S21" s="408" t="str">
        <f ca="1"/>
        <v>Accès direct  catalogue ugap.fr (création identifiant par le pôle achat public UPEC)</v>
      </c>
      <c r="T21" s="409" t="str">
        <f ca="1"/>
        <v>FR</v>
      </c>
      <c r="U21" s="409" t="str">
        <f ca="1"/>
        <v>https://upecnumerique.sharepoint.com/sites/DAF-PRB/documents_contractuels/Forms/AllItems.aspx?RootFolder=/sites%2FDAF%2DPRB%2Fdocuments%5Fcontractuels%2F1%2EMarch%C3%A9s%20ouverts%20%C3%A0%20TOUS%2F1%2E%20Achats%20Mutualis%C3%A9s%2FUGAP&amp;View=%7B6F884D63%2DDCF1%2D49B2%2DBCDC%2DBDF571290E5C%7D</v>
      </c>
      <c r="V21" s="408" t="str">
        <f ca="1"/>
        <v>Tous les sites de l'UPEC sauf marché(s) réservé(s) ou limité(s) à certains services particuliers. Contacter le Pôle achats dans le doute.</v>
      </c>
      <c r="W21" s="409" t="str">
        <f ca="1"/>
        <v>EB.02</v>
      </c>
      <c r="X21" s="414" t="str">
        <f ca="1"/>
        <v>ASSISTANCE A MAITRISE OUVRAGE(HORS BATIMENTS ET SI-TELECOM)</v>
      </c>
    </row>
    <row r="22" spans="1:24" ht="50.15" customHeight="1" x14ac:dyDescent="0.35">
      <c r="A22" s="197" t="str">
        <f ca="1"/>
        <v>Marché terminé</v>
      </c>
      <c r="B22" s="406" t="str">
        <f ca="1"/>
        <v>E</v>
      </c>
      <c r="C22" s="407" t="str">
        <f ca="1"/>
        <v>📋 Études, Conseils &amp; RH</v>
      </c>
      <c r="D22" s="408" t="str">
        <f ca="1"/>
        <v>Pôle Achats</v>
      </c>
      <c r="E22" s="409" t="str">
        <f ca="1"/>
        <v>2022PAORGSANT1</v>
      </c>
      <c r="F22" s="408" t="str">
        <f ca="1"/>
        <v>Mission d'accompagnement managérial - projet ERASME</v>
      </c>
      <c r="G22" s="409" t="str">
        <f ca="1"/>
        <v>2022PAORGSANT1</v>
      </c>
      <c r="H22" s="408" t="str">
        <f ca="1"/>
        <v>Mission d'accompagnement managérial - projet ERASME</v>
      </c>
      <c r="I22" s="410" t="str">
        <f ca="1"/>
        <v>Procédure adaptée</v>
      </c>
      <c r="J22" s="410" t="str">
        <f ca="1"/>
        <v>Marché</v>
      </c>
      <c r="K22" s="410" t="str">
        <f ca="1"/>
        <v>ordinaire</v>
      </c>
      <c r="L22" s="411">
        <f ca="1"/>
        <v>44870</v>
      </c>
      <c r="M22" s="411">
        <f ca="1"/>
        <v>45602</v>
      </c>
      <c r="N22" s="409">
        <f ca="1"/>
        <v>4600004302</v>
      </c>
      <c r="O22" s="412">
        <f ca="1"/>
        <v>107100</v>
      </c>
      <c r="P22" s="408" t="str">
        <f ca="1"/>
        <v>Prestations intellectuelles</v>
      </c>
      <c r="Q22" s="409">
        <f ca="1"/>
        <v>15471</v>
      </c>
      <c r="R22" s="413" t="str">
        <f ca="1"/>
        <v>EY &amp; ASSOCIES</v>
      </c>
      <c r="S22" s="408" t="str">
        <f ca="1"/>
        <v>250 rue Saint-Denis 75002 Paris / Tel : 01.77.19.34.48</v>
      </c>
      <c r="T22" s="409" t="str">
        <f ca="1"/>
        <v>FR</v>
      </c>
      <c r="U22" s="415" t="str">
        <f ca="1"/>
        <v>https://upecnumerique.sharepoint.com/:f:/r/sites/DAF-PRB/documents_contractuels/2.March%C3%A9s%20acc%C3%A8s%20LIMITE/2.Prestations%20d%27accompagnement-Conseil/2022PAORGSANTE?csf=1&amp;web=1&amp;e=3m35i4</v>
      </c>
      <c r="V22" s="408" t="str">
        <f ca="1"/>
        <v>Tous les sites de l'UPEC sauf marché(s) réservé(s) ou limité(s) à certains services particuliers. Contacter le Pôle achats dans le doute.</v>
      </c>
      <c r="W22" s="409" t="str">
        <f ca="1"/>
        <v>EB.02</v>
      </c>
      <c r="X22" s="414" t="str">
        <f ca="1"/>
        <v>ASSISTANCE A MAITRISE OUVRAGE(HORS BATIMENTS ET SI-TELECOM)</v>
      </c>
    </row>
    <row r="23" spans="1:24" ht="50.15" customHeight="1" x14ac:dyDescent="0.35">
      <c r="A23" s="197" t="str">
        <f ca="1"/>
        <v>Marché en cours</v>
      </c>
      <c r="B23" s="406" t="str">
        <f ca="1"/>
        <v>E</v>
      </c>
      <c r="C23" s="407" t="str">
        <f ca="1"/>
        <v>📋 Études, Conseils &amp; RH</v>
      </c>
      <c r="D23" s="408" t="str">
        <f ca="1"/>
        <v>Direction du Patrimoine et du Développement Durable</v>
      </c>
      <c r="E23" s="409" t="str">
        <f ca="1"/>
        <v>2023PFSERVLIN1</v>
      </c>
      <c r="F23" s="408" t="str">
        <f ca="1"/>
        <v>Services linguistiques (prestations de transcription, de rédaction de comptes rendus d'instances, de traduction et de copy-editing)</v>
      </c>
      <c r="G23" s="409" t="str">
        <f ca="1"/>
        <v>2023PFSERVLIN1</v>
      </c>
      <c r="H23" s="408" t="str">
        <f ca="1"/>
        <v>Lot n°1 Services de transcription [(rédaction de comptes rendus des instances et transcription de tout support (vidéo, audio, )]</v>
      </c>
      <c r="I23" s="410" t="str">
        <f ca="1"/>
        <v>Appel d'offres ouvert</v>
      </c>
      <c r="J23" s="410" t="str">
        <f ca="1"/>
        <v>Accord-cadre</v>
      </c>
      <c r="K23" s="410" t="str">
        <f ca="1"/>
        <v>à bons de commande sans minimum et avec maximum</v>
      </c>
      <c r="L23" s="411">
        <f ca="1"/>
        <v>45261</v>
      </c>
      <c r="M23" s="411">
        <f ca="1"/>
        <v>46721</v>
      </c>
      <c r="N23" s="409">
        <f ca="1"/>
        <v>4600004307</v>
      </c>
      <c r="O23" s="412">
        <f ca="1"/>
        <v>160000</v>
      </c>
      <c r="P23" s="408" t="str">
        <f ca="1"/>
        <v>Services courants</v>
      </c>
      <c r="Q23" s="409">
        <f ca="1"/>
        <v>18343</v>
      </c>
      <c r="R23" s="413" t="str">
        <f ca="1"/>
        <v>H2 COM</v>
      </c>
      <c r="S23" s="408" t="str">
        <f ca="1"/>
        <v>fhoudaille@h2com.net -  01 48 01 47 13/14</v>
      </c>
      <c r="T23" s="409" t="str">
        <f ca="1"/>
        <v>FR</v>
      </c>
      <c r="U23" s="415" t="str">
        <f ca="1"/>
        <v>https://upecnumerique.sharepoint.com/:f:/s/DAF-PRB/Eid1nU5UefVBqb1q7eRjCuwBIokKyVnOx_RtbHRu7dMY_Q?e=gdE4Cx</v>
      </c>
      <c r="V23" s="408" t="str">
        <f ca="1"/>
        <v>(77) Seine-et-Marne, (93) Seine-Saint-Denis, (94) Val-de-Marne</v>
      </c>
      <c r="W23" s="409" t="str">
        <f ca="1"/>
        <v>EB.56 ; EB.53</v>
      </c>
      <c r="X23" s="414" t="str">
        <f ca="1"/>
        <v>SERVICES DE REVISION DE TEXTES</v>
      </c>
    </row>
    <row r="24" spans="1:24" ht="50.15" customHeight="1" x14ac:dyDescent="0.35">
      <c r="A24" s="197" t="str">
        <f ca="1"/>
        <v>Marché en cours</v>
      </c>
      <c r="B24" s="406" t="str">
        <f ca="1"/>
        <v>E</v>
      </c>
      <c r="C24" s="407" t="str">
        <f ca="1"/>
        <v>📋 Études, Conseils &amp; RH</v>
      </c>
      <c r="D24" s="408" t="str">
        <f ca="1"/>
        <v>Direction du Patrimoine et du Développement Durable</v>
      </c>
      <c r="E24" s="409" t="str">
        <f ca="1"/>
        <v>2023PFSERVLIN2</v>
      </c>
      <c r="F24" s="408" t="str">
        <f ca="1"/>
        <v>Services linguistiques (prestations de transcription, de rédaction de comptes rendus d'instances, de traduction et de copy-editing)</v>
      </c>
      <c r="G24" s="409" t="str">
        <f ca="1"/>
        <v>2023PFSERVLIN2</v>
      </c>
      <c r="H24" s="408" t="str">
        <f ca="1"/>
        <v>Lot n°2 Services de traduction de documents (administratif, scientifique, académique)</v>
      </c>
      <c r="I24" s="410" t="str">
        <f ca="1"/>
        <v>Appel d'offres ouvert</v>
      </c>
      <c r="J24" s="410" t="str">
        <f ca="1"/>
        <v>Accord-cadre</v>
      </c>
      <c r="K24" s="410" t="str">
        <f ca="1"/>
        <v>à bons de commande sans minimum et avec maximum</v>
      </c>
      <c r="L24" s="411">
        <f ca="1"/>
        <v>45261</v>
      </c>
      <c r="M24" s="411">
        <f ca="1"/>
        <v>46721</v>
      </c>
      <c r="N24" s="409">
        <f ca="1"/>
        <v>4600004308</v>
      </c>
      <c r="O24" s="412">
        <f ca="1"/>
        <v>80000</v>
      </c>
      <c r="P24" s="408" t="str">
        <f ca="1"/>
        <v>Services courants</v>
      </c>
      <c r="Q24" s="409">
        <f ca="1"/>
        <v>18344</v>
      </c>
      <c r="R24" s="413" t="str">
        <f ca="1"/>
        <v>LINGUAL CONSULTANCY</v>
      </c>
      <c r="S24" s="408" t="str">
        <f ca="1"/>
        <v/>
      </c>
      <c r="T24" s="409" t="str">
        <f ca="1"/>
        <v>DE</v>
      </c>
      <c r="U24" s="415" t="str">
        <f ca="1"/>
        <v>https://upecnumerique.sharepoint.com/:f:/s/DAF-PRB/Eid1nU5UefVBqb1q7eRjCuwBIokKyVnOx_RtbHRu7dMY_Q?e=gdE4Cx</v>
      </c>
      <c r="V24" s="408" t="str">
        <f ca="1"/>
        <v>(77) Seine-et-Marne, (93) Seine-Saint-Denis, (94) Val-de-Marne</v>
      </c>
      <c r="W24" s="409" t="str">
        <f ca="1"/>
        <v>EB.51</v>
      </c>
      <c r="X24" s="414" t="str">
        <f ca="1"/>
        <v>SERVICES DE TRADUCTION</v>
      </c>
    </row>
    <row r="25" spans="1:24" ht="50.15" customHeight="1" x14ac:dyDescent="0.35">
      <c r="A25" s="197" t="str">
        <f ca="1"/>
        <v>Marché en cours</v>
      </c>
      <c r="B25" s="406" t="str">
        <f ca="1"/>
        <v>E</v>
      </c>
      <c r="C25" s="407" t="str">
        <f ca="1"/>
        <v>📋 Études, Conseils &amp; RH</v>
      </c>
      <c r="D25" s="408" t="str">
        <f ca="1"/>
        <v>Pôle Achats</v>
      </c>
      <c r="E25" s="409" t="str">
        <f ca="1"/>
        <v>2023PFSERVLIN1</v>
      </c>
      <c r="F25" s="408" t="str">
        <f ca="1"/>
        <v>Service linguistiques</v>
      </c>
      <c r="G25" s="409" t="str">
        <f ca="1"/>
        <v>2023PFSERVLIN1</v>
      </c>
      <c r="H25" s="408" t="str">
        <f ca="1"/>
        <v>Service linguistiques</v>
      </c>
      <c r="I25" s="410" t="str">
        <f ca="1"/>
        <v>Procédure formalisée</v>
      </c>
      <c r="J25" s="410" t="str">
        <f ca="1"/>
        <v>Contrat à bon de commande</v>
      </c>
      <c r="K25" s="410" t="str">
        <f ca="1"/>
        <v>Contrat à bon de commande</v>
      </c>
      <c r="L25" s="411">
        <f ca="1"/>
        <v>45261</v>
      </c>
      <c r="M25" s="411">
        <f ca="1"/>
        <v>46721</v>
      </c>
      <c r="N25" s="409">
        <f ca="1"/>
        <v>4600004312</v>
      </c>
      <c r="O25" s="412">
        <f ca="1"/>
        <v>160002</v>
      </c>
      <c r="P25" s="408" t="str">
        <f ca="1"/>
        <v>Prestations intellectuelles</v>
      </c>
      <c r="Q25" s="409">
        <f ca="1"/>
        <v>3156</v>
      </c>
      <c r="R25" s="413" t="str">
        <f ca="1"/>
        <v>UBIQUS SAS</v>
      </c>
      <c r="S25" s="408" t="str">
        <f ca="1"/>
        <v>fjourden@ubiqus.com  -  01 44 14 15 08</v>
      </c>
      <c r="T25" s="409" t="str">
        <f ca="1"/>
        <v>FR</v>
      </c>
      <c r="U25" s="415" t="str">
        <f ca="1"/>
        <v xml:space="preserve">https://upecnumerique.sharepoint.com/:f:/s/DAF-PRB/IgAndZ1OVHn1Qam9au3kYwrsASKJCslZzsf0bWx0bu3TGP0?e=s9AjpT </v>
      </c>
      <c r="V25" s="408" t="str">
        <f ca="1"/>
        <v>Tous les sites de l'UPEC sauf marché(s) réservé(s) ou limité(s) à certains services particuliers. Contacter le Pôle achats dans le doute.</v>
      </c>
      <c r="W25" s="409" t="str">
        <f ca="1"/>
        <v>EB.54</v>
      </c>
      <c r="X25" s="414" t="str">
        <f ca="1"/>
        <v>SERVICES DE SONORISATION</v>
      </c>
    </row>
    <row r="26" spans="1:24" ht="50.15" customHeight="1" x14ac:dyDescent="0.35">
      <c r="A26" s="197" t="str">
        <f ca="1"/>
        <v>Marché en cours</v>
      </c>
      <c r="B26" s="406" t="str">
        <f ca="1"/>
        <v>E</v>
      </c>
      <c r="C26" s="407" t="str">
        <f ca="1"/>
        <v>📋 Études, Conseils &amp; RH</v>
      </c>
      <c r="D26" s="408" t="str">
        <f ca="1"/>
        <v>Direction du Patrimoine et du Développement Durable</v>
      </c>
      <c r="E26" s="409" t="str">
        <f ca="1"/>
        <v>2023PAFORMATIO</v>
      </c>
      <c r="F26" s="408" t="str">
        <f ca="1"/>
        <v>FORMATION DES PERSONNELS PORTANT SUR LENCADREMENT DEQUIPES ET LENTRETIEN PROFESSIONNEL</v>
      </c>
      <c r="G26" s="409" t="str">
        <f ca="1"/>
        <v>2023PAFORMATIO</v>
      </c>
      <c r="H26" s="408" t="str">
        <f ca="1"/>
        <v>Lot n°1 - Cycle de formations aux techniques d'encadrement dans la fonction publique d'Etat (enseignement supérieur)</v>
      </c>
      <c r="I26" s="410" t="str">
        <f ca="1"/>
        <v>Marché passé sans publicité ni mise en concurrence</v>
      </c>
      <c r="J26" s="410" t="str">
        <f ca="1"/>
        <v>Accord-cadre</v>
      </c>
      <c r="K26" s="410" t="str">
        <f ca="1"/>
        <v>à bons de commande avec minimum et maximum</v>
      </c>
      <c r="L26" s="411">
        <f ca="1"/>
        <v>45320</v>
      </c>
      <c r="M26" s="411">
        <f ca="1"/>
        <v>46780</v>
      </c>
      <c r="N26" s="409">
        <f ca="1"/>
        <v>4600004319</v>
      </c>
      <c r="O26" s="412">
        <f ca="1"/>
        <v>150000</v>
      </c>
      <c r="P26" s="408" t="str">
        <f ca="1"/>
        <v>Services courants</v>
      </c>
      <c r="Q26" s="409">
        <f ca="1"/>
        <v>9238</v>
      </c>
      <c r="R26" s="413" t="str">
        <f ca="1"/>
        <v>ARRC</v>
      </c>
      <c r="S26" s="408" t="str">
        <f ca="1"/>
        <v>0147459003</v>
      </c>
      <c r="T26" s="409" t="str">
        <f ca="1"/>
        <v>FR</v>
      </c>
      <c r="U26" s="415" t="str">
        <f ca="1"/>
        <v>https://upecnumerique.sharepoint.com/:f:/r/sites/DAF-PRB/documents_contractuels/2.March%C3%A9s%20acc%C3%A8s%20LIMITE/6.Services%20-Maintenance/2023PAFORMATIO?csf=1&amp;web=1&amp;e=e7r7yz</v>
      </c>
      <c r="V26" s="408" t="str">
        <f ca="1"/>
        <v>(77) Seine-et-Marne, (93) Seine-Saint-Denis, (94) Val-de-Marne</v>
      </c>
      <c r="W26" s="409" t="str">
        <f ca="1"/>
        <v>EC.05 ; EC.06</v>
      </c>
      <c r="X26" s="414" t="str">
        <f ca="1"/>
        <v>FORMAT.ACCOMPAGNEMT METHODE DE TRAVAIL(MANAGEMT SAVOIR ETRE)</v>
      </c>
    </row>
    <row r="27" spans="1:24" ht="50.15" customHeight="1" x14ac:dyDescent="0.35">
      <c r="A27" s="197" t="str">
        <f ca="1"/>
        <v>Marché en cours</v>
      </c>
      <c r="B27" s="406" t="str">
        <f ca="1"/>
        <v>E</v>
      </c>
      <c r="C27" s="407" t="str">
        <f ca="1"/>
        <v>📋 Études, Conseils &amp; RH</v>
      </c>
      <c r="D27" s="408" t="str">
        <f ca="1"/>
        <v>Direction du Patrimoine et du Développement Durable</v>
      </c>
      <c r="E27" s="409" t="str">
        <f ca="1"/>
        <v>2023PAFORMATIO</v>
      </c>
      <c r="F27" s="408" t="str">
        <f ca="1"/>
        <v>FORMATION DES PERSONNELS PORTANT SUR LENCADREMENT DEQUIPES ET LENTRETIEN PROFESSIONNEL</v>
      </c>
      <c r="G27" s="409" t="str">
        <f ca="1"/>
        <v>2023PAFORMATIO</v>
      </c>
      <c r="H27" s="408" t="str">
        <f ca="1"/>
        <v>Lot n°2 - Formation à l'entretien professionnel à destination des agents et des encadrants</v>
      </c>
      <c r="I27" s="410" t="str">
        <f ca="1"/>
        <v>Marché passé sans publicité ni mise en concurrence</v>
      </c>
      <c r="J27" s="410" t="str">
        <f ca="1"/>
        <v>Marché</v>
      </c>
      <c r="K27" s="410" t="str">
        <f ca="1"/>
        <v>à bons de commande avec minimum et maximum</v>
      </c>
      <c r="L27" s="411">
        <f ca="1"/>
        <v>45320</v>
      </c>
      <c r="M27" s="411">
        <f ca="1"/>
        <v>46780</v>
      </c>
      <c r="N27" s="409">
        <f ca="1"/>
        <v>4600004320</v>
      </c>
      <c r="O27" s="412">
        <f ca="1"/>
        <v>30000</v>
      </c>
      <c r="P27" s="408" t="str">
        <f ca="1"/>
        <v>Services courants</v>
      </c>
      <c r="Q27" s="409">
        <f ca="1"/>
        <v>9238</v>
      </c>
      <c r="R27" s="413" t="str">
        <f ca="1"/>
        <v>ARRC</v>
      </c>
      <c r="S27" s="408" t="str">
        <f ca="1"/>
        <v>0147459003</v>
      </c>
      <c r="T27" s="409" t="str">
        <f ca="1"/>
        <v>FR</v>
      </c>
      <c r="U27" s="415" t="str">
        <f ca="1"/>
        <v>https://upecnumerique.sharepoint.com/:f:/r/sites/DAF-PRB/documents_contractuels/2.March%C3%A9s%20acc%C3%A8s%20LIMITE/6.Services%20-Maintenance/2023PAFORMATIO?csf=1&amp;web=1&amp;e=e7r7yz</v>
      </c>
      <c r="V27" s="408" t="str">
        <f ca="1"/>
        <v>(77) Seine-et-Marne, (93) Seine-Saint-Denis, (94) Val-de-Marne</v>
      </c>
      <c r="W27" s="409" t="str">
        <f ca="1"/>
        <v>EC.05</v>
      </c>
      <c r="X27" s="414" t="str">
        <f ca="1"/>
        <v>FORMAT.ACCOMPAGNEMT METHODE DE TRAVAIL(MANAGEMT SAVOIR ETRE)</v>
      </c>
    </row>
    <row r="28" spans="1:24" ht="50.15" customHeight="1" x14ac:dyDescent="0.35">
      <c r="A28" s="197" t="str">
        <f ca="1"/>
        <v>Marché en cours</v>
      </c>
      <c r="B28" s="406" t="str">
        <f ca="1"/>
        <v>E</v>
      </c>
      <c r="C28" s="407" t="str">
        <f ca="1"/>
        <v>📋 Études, Conseils &amp; RH</v>
      </c>
      <c r="D28" s="408" t="str">
        <f ca="1"/>
        <v>Direction du Patrimoine et du Développement Durable</v>
      </c>
      <c r="E28" s="409" t="str">
        <f ca="1"/>
        <v>2023PAFORMATIO</v>
      </c>
      <c r="F28" s="408" t="str">
        <f ca="1"/>
        <v>FORMATION DES PERSONNELS PORTANT SUR LENCADREMENT DEQUIPES ET LENTRETIEN PROFESSIONNEL</v>
      </c>
      <c r="G28" s="409" t="str">
        <f ca="1"/>
        <v>2023PAFORMATIO</v>
      </c>
      <c r="H28" s="408" t="str">
        <f ca="1"/>
        <v>Lot n°3 - Droits et obligations de l'encadrant de la fonction publique d'Etat</v>
      </c>
      <c r="I28" s="410" t="str">
        <f ca="1"/>
        <v>Marché passé sans publicité ni mise en concurrence</v>
      </c>
      <c r="J28" s="410" t="str">
        <f ca="1"/>
        <v>Accord-cadre</v>
      </c>
      <c r="K28" s="410" t="str">
        <f ca="1"/>
        <v>à bons de commande avec minimum et maximum</v>
      </c>
      <c r="L28" s="411">
        <f ca="1"/>
        <v>45320</v>
      </c>
      <c r="M28" s="411">
        <f ca="1"/>
        <v>46780</v>
      </c>
      <c r="N28" s="409">
        <f ca="1"/>
        <v>4600004321</v>
      </c>
      <c r="O28" s="412">
        <f ca="1"/>
        <v>30000</v>
      </c>
      <c r="P28" s="408" t="str">
        <f ca="1"/>
        <v>Services courants</v>
      </c>
      <c r="Q28" s="409">
        <f ca="1"/>
        <v>9238</v>
      </c>
      <c r="R28" s="413" t="str">
        <f ca="1"/>
        <v>ARRC</v>
      </c>
      <c r="S28" s="408" t="str">
        <f ca="1"/>
        <v>0147459003</v>
      </c>
      <c r="T28" s="409" t="str">
        <f ca="1"/>
        <v>FR</v>
      </c>
      <c r="U28" s="415" t="str">
        <f ca="1"/>
        <v>https://upecnumerique.sharepoint.com/:f:/r/sites/DAF-PRB/documents_contractuels/2.March%C3%A9s%20acc%C3%A8s%20LIMITE/7.Travaux%20-%20maitrise%20d%27%C5%93uvre%20-coordination/2023PATVXPASSE?csf=1&amp;web=1&amp;e=x4Lcww</v>
      </c>
      <c r="V28" s="408" t="str">
        <f ca="1"/>
        <v>(77) Seine-et-Marne, (93) Seine-Saint-Denis, (94) Val-de-Marne</v>
      </c>
      <c r="W28" s="409" t="str">
        <f ca="1"/>
        <v>EC.05</v>
      </c>
      <c r="X28" s="414" t="str">
        <f ca="1"/>
        <v>FORMAT.ACCOMPAGNEMT METHODE DE TRAVAIL(MANAGEMT SAVOIR ETRE)</v>
      </c>
    </row>
    <row r="29" spans="1:24" ht="50.15" customHeight="1" x14ac:dyDescent="0.35">
      <c r="A29" s="197" t="str">
        <f ca="1"/>
        <v>Marché en cours</v>
      </c>
      <c r="B29" s="406" t="str">
        <f ca="1"/>
        <v>E</v>
      </c>
      <c r="C29" s="407" t="str">
        <f ca="1"/>
        <v>📋 Études, Conseils &amp; RH</v>
      </c>
      <c r="D29" s="408" t="str">
        <f ca="1"/>
        <v>Direction du Patrimoine et du Développement Durable</v>
      </c>
      <c r="E29" s="409" t="str">
        <f ca="1"/>
        <v>2023PAECONUCMQ</v>
      </c>
      <c r="F29" s="408" t="str">
        <f ca="1"/>
        <v>Mission dévaluation externe du programme écoconstruction et numérique</v>
      </c>
      <c r="G29" s="409" t="str">
        <f ca="1"/>
        <v>2023PAECONUCMQ</v>
      </c>
      <c r="H29" s="408" t="str">
        <f ca="1"/>
        <v>Mission dévaluation externe du programme écoconstruction et numérique</v>
      </c>
      <c r="I29" s="410" t="str">
        <f ca="1"/>
        <v>Procédure adaptée ouverte</v>
      </c>
      <c r="J29" s="410" t="str">
        <f ca="1"/>
        <v>Marché</v>
      </c>
      <c r="K29" s="410" t="str">
        <f ca="1"/>
        <v>à tranches</v>
      </c>
      <c r="L29" s="411">
        <f ca="1"/>
        <v>45475</v>
      </c>
      <c r="M29" s="411">
        <f ca="1"/>
        <v>46540</v>
      </c>
      <c r="N29" s="409">
        <f ca="1"/>
        <v>4600004324</v>
      </c>
      <c r="O29" s="412">
        <f ca="1"/>
        <v>90000</v>
      </c>
      <c r="P29" s="408" t="str">
        <f ca="1"/>
        <v>Prestations intellectuelles</v>
      </c>
      <c r="Q29" s="409">
        <f ca="1"/>
        <v>18462</v>
      </c>
      <c r="R29" s="413" t="str">
        <f ca="1"/>
        <v>ERDYN CONSULTANTS</v>
      </c>
      <c r="S29" s="408" t="str">
        <f ca="1"/>
        <v>patrick.haouat@erdyn.fr</v>
      </c>
      <c r="T29" s="409" t="str">
        <f ca="1"/>
        <v>FR</v>
      </c>
      <c r="U29" s="415" t="str">
        <f ca="1"/>
        <v>https://upecnumerique.sharepoint.com/:f:/r/sites/DAF-PRB/documents_contractuels/2.March%C3%A9s%20acc%C3%A8s%20LIMITE/6.Services%20-Maintenance/2023PAFORMATIO?csf=1&amp;web=1&amp;e=e7r7yz</v>
      </c>
      <c r="V29" s="408" t="str">
        <f ca="1"/>
        <v>Les prestations s'exécuteront en région Ile de France.
Elles sont susceptibles d'être exécutées dans tous les locaux des centres de formations et membres du con</v>
      </c>
      <c r="W29" s="409" t="str">
        <f ca="1"/>
        <v>EB.04</v>
      </c>
      <c r="X29" s="414" t="str">
        <f ca="1"/>
        <v>ETUDES A CARACTERE GENERAL ET AUTRES MISSIONS DE CONSEIL</v>
      </c>
    </row>
    <row r="30" spans="1:24" ht="50.15" customHeight="1" x14ac:dyDescent="0.35">
      <c r="A30" s="197" t="str">
        <f ca="1"/>
        <v>Marché en cours</v>
      </c>
      <c r="B30" s="406" t="str">
        <f ca="1"/>
        <v>E</v>
      </c>
      <c r="C30" s="407" t="str">
        <f ca="1"/>
        <v>📋 Études, Conseils &amp; RH</v>
      </c>
      <c r="D30" s="408" t="str">
        <f ca="1"/>
        <v>Pôle Achats</v>
      </c>
      <c r="E30" s="409" t="str">
        <f ca="1"/>
        <v>2024PAAMOASSUR</v>
      </c>
      <c r="F30" s="408" t="str">
        <f ca="1"/>
        <v>AMO ASSURANCES - ASSISTANCE RENOUVELLEMENT CONTRAT ASSURANCE</v>
      </c>
      <c r="G30" s="409" t="str">
        <f ca="1"/>
        <v>2024PAAMOASSUR</v>
      </c>
      <c r="H30" s="408" t="str">
        <f ca="1"/>
        <v>AMO ASSURANCES - ASSISTANCE RENOUVELLEMENT CONTRAT ASSURANCE</v>
      </c>
      <c r="I30" s="410" t="str">
        <f ca="1"/>
        <v>Procédure adaptée</v>
      </c>
      <c r="J30" s="410" t="str">
        <f ca="1"/>
        <v>Accord-cadre</v>
      </c>
      <c r="K30" s="410" t="str">
        <f ca="1"/>
        <v>Contrat à bon de commande</v>
      </c>
      <c r="L30" s="411">
        <f ca="1"/>
        <v>45292</v>
      </c>
      <c r="M30" s="411">
        <f ca="1"/>
        <v>47118</v>
      </c>
      <c r="N30" s="409">
        <f ca="1"/>
        <v>4600004334</v>
      </c>
      <c r="O30" s="412" t="str">
        <f ca="1"/>
        <v>40000</v>
      </c>
      <c r="P30" s="408" t="str">
        <f ca="1"/>
        <v>Prestations intellectuelles</v>
      </c>
      <c r="Q30" s="409">
        <f ca="1"/>
        <v>18766</v>
      </c>
      <c r="R30" s="413" t="str">
        <f ca="1"/>
        <v>ACE CONSULTANTS</v>
      </c>
      <c r="S30" s="408" t="str">
        <f ca="1"/>
        <v>Tél : 01.44.16.86.00 | patrick.haouat@erdyn.fr</v>
      </c>
      <c r="T30" s="409" t="str">
        <f ca="1"/>
        <v>FR</v>
      </c>
      <c r="U30" s="409" t="str">
        <f ca="1"/>
        <v>https://upecnumerique.sharepoint.com/sites/DAF-PRB/documents_contractuels/Forms/AllItems.aspx?RootFolder=/sites%2FDAF%2DPRB%2Fdocuments%5Fcontractuels%2F2%2EMarch%C3%A9s%20acc%C3%A8s%20LIMITE%2F4%2EFonctionnement%20courant%2F2024PFASSUUPEC%2F2024PAAMOASSUR%2DAMO%20et%20Conseil&amp;View=%7B6F884D63%2DDCF1%2D49B2%2DBCDC%2DBDF571290E5C%7D</v>
      </c>
      <c r="V30" s="408" t="str">
        <f ca="1"/>
        <v>Tous les sites de l'UPEC sauf marché(s) réservé(s) ou limité(s) à certains services particuliers. Contacter le Pôle achats dans le doute.</v>
      </c>
      <c r="W30" s="409" t="str">
        <f ca="1"/>
        <v>EA.31</v>
      </c>
      <c r="X30" s="414" t="str">
        <f ca="1"/>
        <v>SERVICES DE CONSEIL ET AUDIT EN ASSURANCE</v>
      </c>
    </row>
    <row r="31" spans="1:24" ht="50.15" customHeight="1" x14ac:dyDescent="0.35">
      <c r="A31" s="197" t="str">
        <f ca="1"/>
        <v>Marché terminé</v>
      </c>
      <c r="B31" s="406" t="str">
        <f ca="1"/>
        <v>E</v>
      </c>
      <c r="C31" s="407" t="str">
        <f ca="1"/>
        <v>📋 Études, Conseils &amp; RH</v>
      </c>
      <c r="D31" s="408" t="str">
        <f ca="1"/>
        <v>Pôle Achats</v>
      </c>
      <c r="E31" s="409" t="str">
        <f ca="1"/>
        <v>2024PNGLOBALEX</v>
      </c>
      <c r="F31" s="408" t="str">
        <f ca="1"/>
        <v>APPRENTISSAGE LANGUES EN E-LEARNING INNOVANTE TECHNIQUEMENT</v>
      </c>
      <c r="G31" s="409" t="str">
        <f ca="1"/>
        <v>2024PNGLOBALEX</v>
      </c>
      <c r="H31" s="408" t="str">
        <f ca="1"/>
        <v>APPRENTISSAGE LANGUES EN E-LEARNING INNOVANTE TECHNIQUEMENT</v>
      </c>
      <c r="I31" s="410" t="str">
        <f ca="1"/>
        <v>Procédure négociée</v>
      </c>
      <c r="J31" s="410" t="str">
        <f ca="1"/>
        <v>Accord-cadre</v>
      </c>
      <c r="K31" s="410" t="str">
        <f ca="1"/>
        <v>Contrat à bon de commande</v>
      </c>
      <c r="L31" s="411">
        <f ca="1"/>
        <v>45443</v>
      </c>
      <c r="M31" s="411">
        <f ca="1"/>
        <v>46172</v>
      </c>
      <c r="N31" s="409">
        <f ca="1"/>
        <v>4600004339</v>
      </c>
      <c r="O31" s="412">
        <f ca="1"/>
        <v>100000</v>
      </c>
      <c r="P31" s="408" t="str">
        <f ca="1"/>
        <v>Services courants</v>
      </c>
      <c r="Q31" s="409">
        <f ca="1"/>
        <v>10303</v>
      </c>
      <c r="R31" s="413" t="str">
        <f ca="1"/>
        <v>GLOBAL EXAM</v>
      </c>
      <c r="S31" s="408" t="str">
        <f ca="1"/>
        <v>Tél : 06 58 52 27 88 | m.ikhou@fg-travaux.com</v>
      </c>
      <c r="T31" s="409" t="str">
        <f ca="1"/>
        <v>FR</v>
      </c>
      <c r="U31" s="409" t="str">
        <f ca="1"/>
        <v>https://upecnumerique.sharepoint.com/sites/DAF-PRB/documents_contractuels/Forms/AllItems.aspx?RootFolder=/sites%2FDAF%2DPRB%2Fdocuments%5Fcontractuels%2F2%2EMarch%C3%A9s%20acc%C3%A8s%20LIMITE%2F5%2EInformatiques%2Dbureatiques%2F2024PNGLOBALEX%2DSolution%20innovante%20inf%2E%20100%20000%E2%82%AC&amp;View=%7B6F884D63%2DDCF1%2D49B2%2DBCDC%2DBDF571290E5C%7D</v>
      </c>
      <c r="V31" s="408" t="str">
        <f ca="1"/>
        <v>Tous les sites de l'UPEC sauf marché(s) réservé(s) ou limité(s) à certains services particuliers. Contacter le Pôle achats dans le doute.</v>
      </c>
      <c r="W31" s="409" t="str">
        <f ca="1"/>
        <v>EC.02</v>
      </c>
      <c r="X31" s="414" t="str">
        <f ca="1"/>
        <v>FORMATIONS D'ACCOMPAGNEMENT EN LANGUES</v>
      </c>
    </row>
    <row r="32" spans="1:24" ht="50.15" customHeight="1" x14ac:dyDescent="0.35">
      <c r="A32" s="197" t="str">
        <f ca="1"/>
        <v>Marché en cours</v>
      </c>
      <c r="B32" s="406" t="str">
        <f ca="1"/>
        <v>E</v>
      </c>
      <c r="C32" s="407" t="str">
        <f ca="1"/>
        <v>📋 Études, Conseils &amp; RH</v>
      </c>
      <c r="D32" s="408" t="str">
        <f ca="1"/>
        <v>Pôle Achats</v>
      </c>
      <c r="E32" s="409" t="str">
        <f ca="1"/>
        <v>2024PASIFACAID</v>
      </c>
      <c r="F32" s="408" t="str">
        <f ca="1"/>
        <v>Le présent marché a pour objet la réalisation de prestations d'assistance fonctionnelle et de réalisation d'opérations financières et/ou comptables diverses en lien avec le système d'information comptable et financier de lUPEC.</v>
      </c>
      <c r="G32" s="409" t="str">
        <f ca="1"/>
        <v>2024PASIFACAID</v>
      </c>
      <c r="H32" s="408" t="str">
        <f ca="1"/>
        <v>Le présent marché a pour objet la réalisation de prestations d'assistance fonctionnelle et de réalisation d'opérations financières et/ou comptables diverses en lien avec le système d'information comptable et financier de lUPEC.</v>
      </c>
      <c r="I32" s="410" t="str">
        <f ca="1"/>
        <v>Procédure adaptée ouverte</v>
      </c>
      <c r="J32" s="410" t="str">
        <f ca="1"/>
        <v>Accord-cadre</v>
      </c>
      <c r="K32" s="410" t="str">
        <f ca="1"/>
        <v>à bons de commande sans minimum et avec maximum</v>
      </c>
      <c r="L32" s="411">
        <f ca="1"/>
        <v>45448</v>
      </c>
      <c r="M32" s="411">
        <f ca="1"/>
        <v>46542</v>
      </c>
      <c r="N32" s="409">
        <f ca="1"/>
        <v>4600004340</v>
      </c>
      <c r="O32" s="412">
        <f ca="1"/>
        <v>120000</v>
      </c>
      <c r="P32" s="408" t="str">
        <f ca="1"/>
        <v>Services courants</v>
      </c>
      <c r="Q32" s="409">
        <f ca="1"/>
        <v>18032</v>
      </c>
      <c r="R32" s="413" t="str">
        <f ca="1"/>
        <v>VAN DER WAAL PASCALE</v>
      </c>
      <c r="S32" s="408" t="str">
        <f ca="1"/>
        <v>pascale-vanderwaal@hotmail.com   -   33612313749</v>
      </c>
      <c r="T32" s="409" t="str">
        <f ca="1"/>
        <v>ES</v>
      </c>
      <c r="U32" s="415" t="str">
        <f ca="1"/>
        <v>https://upecnumerique.sharepoint.com/:f:/r/sites/DAF-PRB/documents_contractuels/2.March%C3%A9s%20acc%C3%A8s%20LIMITE/3.%20Traiteur%20%26%20alimentaire/2024PFFDENREES?csf=1&amp;web=1&amp;e=iUDteS</v>
      </c>
      <c r="V32" s="408" t="str">
        <f ca="1"/>
        <v>Les prestations sont exécutées à distance ou sur site à l'Université Paris-Est Créteil en fonction des besoins exprimés lUPEC.</v>
      </c>
      <c r="W32" s="409" t="str">
        <f ca="1"/>
        <v>EB.02</v>
      </c>
      <c r="X32" s="414" t="str">
        <f ca="1"/>
        <v>ASSISTANCE A MAITRISE OUVRAGE(HORS BATIMENTS ET SI-TELECOM)</v>
      </c>
    </row>
    <row r="33" spans="1:24" ht="50.15" customHeight="1" x14ac:dyDescent="0.35">
      <c r="A33" s="197" t="str">
        <f ca="1"/>
        <v>Marché en cours</v>
      </c>
      <c r="B33" s="406" t="str">
        <f ca="1"/>
        <v>E</v>
      </c>
      <c r="C33" s="407" t="str">
        <f ca="1"/>
        <v>📋 Études, Conseils &amp; RH</v>
      </c>
      <c r="D33" s="408" t="str">
        <f ca="1"/>
        <v>Pôle Achats</v>
      </c>
      <c r="E33" s="409" t="str">
        <f ca="1"/>
        <v>2024PNPRAMMIC2</v>
      </c>
      <c r="F33" s="408" t="str">
        <f ca="1"/>
        <v>MAINTENANCE DU MATÉRIEL NEXION 2000 MODEL P</v>
      </c>
      <c r="G33" s="409" t="str">
        <f ca="1"/>
        <v>2024PNPRAMMIC2</v>
      </c>
      <c r="H33" s="408" t="str">
        <f ca="1"/>
        <v>MAINTENANCE DU MATÉRIEL NEXION 2000 MODEL P</v>
      </c>
      <c r="I33" s="410" t="str">
        <f ca="1"/>
        <v>Procédure négociée</v>
      </c>
      <c r="J33" s="410" t="str">
        <f ca="1"/>
        <v>Marché</v>
      </c>
      <c r="K33" s="410" t="str">
        <f ca="1"/>
        <v>ordinaire</v>
      </c>
      <c r="L33" s="411">
        <f ca="1"/>
        <v>45489</v>
      </c>
      <c r="M33" s="411">
        <f ca="1"/>
        <v>46583</v>
      </c>
      <c r="N33" s="409">
        <f ca="1"/>
        <v>4600004399</v>
      </c>
      <c r="O33" s="412">
        <f ca="1"/>
        <v>23921.72</v>
      </c>
      <c r="P33" s="408" t="str">
        <f ca="1"/>
        <v>Fournitures courantes</v>
      </c>
      <c r="Q33" s="409">
        <f ca="1"/>
        <v>940</v>
      </c>
      <c r="R33" s="413" t="str">
        <f ca="1"/>
        <v>PERKINELMER SCIENTIFIC SAS</v>
      </c>
      <c r="S33" s="408" t="str">
        <f ca="1"/>
        <v/>
      </c>
      <c r="T33" s="409" t="str">
        <f ca="1"/>
        <v>FR</v>
      </c>
      <c r="U33" s="415" t="str">
        <f ca="1"/>
        <v>https://upecnumerique.sharepoint.com/:f:/r/sites/DAF-PRB/documents_contractuels/2.March%C3%A9s%20acc%C3%A8s%20LIMITE/6.Services%20-Maintenance/2025PFMCESYSSI?csf=1&amp;web=1&amp;e=DP0c9o</v>
      </c>
      <c r="V33" s="408" t="str">
        <f ca="1"/>
        <v>Tous les sites de l'UPEC sauf marché(s) réservé(s) ou limité(s) à certains services particuliers. Contacter le Pôle achats dans le doute.</v>
      </c>
      <c r="W33" s="409" t="str">
        <f ca="1"/>
        <v>EB.03</v>
      </c>
      <c r="X33" s="414" t="str">
        <f ca="1"/>
        <v>CONS.SECURITE(HORS CHANTIER)PROTECTION DES BIENS PERSONNES</v>
      </c>
    </row>
    <row r="34" spans="1:24" ht="50.15" customHeight="1" x14ac:dyDescent="0.35">
      <c r="A34" s="197" t="str">
        <f ca="1"/>
        <v>Marché en cours</v>
      </c>
      <c r="B34" s="406" t="str">
        <f ca="1"/>
        <v>E</v>
      </c>
      <c r="C34" s="407" t="str">
        <f ca="1"/>
        <v>📋 Études, Conseils &amp; RH</v>
      </c>
      <c r="D34" s="408" t="str">
        <f ca="1"/>
        <v>Pôle Achats</v>
      </c>
      <c r="E34" s="409" t="str">
        <f ca="1"/>
        <v>2024PFASSUUPEC</v>
      </c>
      <c r="F34" s="408" t="str">
        <f ca="1"/>
        <v>Assurance Responsabilité civile, Dommages aux biens et Assistance Rapatriement</v>
      </c>
      <c r="G34" s="409" t="str">
        <f ca="1"/>
        <v>2024PFASSUUPEC</v>
      </c>
      <c r="H34" s="408" t="str">
        <f ca="1"/>
        <v>Lot n°1 - Dommages aux biens mobiliers et immobiliers</v>
      </c>
      <c r="I34" s="410" t="str">
        <f ca="1"/>
        <v>Appel d'offres ouvert</v>
      </c>
      <c r="J34" s="410" t="str">
        <f ca="1"/>
        <v>Marché</v>
      </c>
      <c r="K34" s="410" t="str">
        <f ca="1"/>
        <v>ordinaire</v>
      </c>
      <c r="L34" s="411">
        <f ca="1"/>
        <v>45658</v>
      </c>
      <c r="M34" s="411">
        <f ca="1"/>
        <v>47468</v>
      </c>
      <c r="N34" s="409">
        <f ca="1"/>
        <v>4600004417</v>
      </c>
      <c r="O34" s="412" t="str">
        <f ca="1"/>
        <v>126000</v>
      </c>
      <c r="P34" s="408" t="str">
        <f ca="1"/>
        <v>Services courants</v>
      </c>
      <c r="Q34" s="409">
        <f ca="1"/>
        <v>732</v>
      </c>
      <c r="R34" s="413" t="str">
        <f ca="1"/>
        <v>MAIF</v>
      </c>
      <c r="S34" s="408" t="str">
        <f ca="1"/>
        <v>0549737475</v>
      </c>
      <c r="T34" s="409" t="str">
        <f ca="1"/>
        <v>FR</v>
      </c>
      <c r="U34" s="415" t="str">
        <f ca="1"/>
        <v>https://upecnumerique.sharepoint.com/:f:/r/sites/DAF-PRB/documents_contractuels/2.March%C3%A9s%20acc%C3%A8s%20LIMITE/4.Fonctionnement%20courant/2024PFASSUUPEC?csf=1&amp;web=1</v>
      </c>
      <c r="V34" s="408" t="str">
        <f ca="1"/>
        <v>94,93,77</v>
      </c>
      <c r="W34" s="409" t="str">
        <f ca="1"/>
        <v>EA.11</v>
      </c>
      <c r="X34" s="414" t="str">
        <f ca="1"/>
        <v>ASSURANCES DE BIENS IMMOBILIERS</v>
      </c>
    </row>
    <row r="35" spans="1:24" ht="50.15" customHeight="1" x14ac:dyDescent="0.35">
      <c r="A35" s="197" t="str">
        <f ca="1"/>
        <v>Marché en cours</v>
      </c>
      <c r="B35" s="406" t="str">
        <f ca="1"/>
        <v>E</v>
      </c>
      <c r="C35" s="407" t="str">
        <f ca="1"/>
        <v>📋 Études, Conseils &amp; RH</v>
      </c>
      <c r="D35" s="408" t="str">
        <f ca="1"/>
        <v>Pôle Achats</v>
      </c>
      <c r="E35" s="409" t="str">
        <f ca="1"/>
        <v/>
      </c>
      <c r="F35" s="408" t="str">
        <f ca="1"/>
        <v>Assurance Responsabilité civile, Dommages aux biens et Assistance Rapatriement</v>
      </c>
      <c r="G35" s="409" t="str">
        <f ca="1"/>
        <v>2024PFASSUUPEC</v>
      </c>
      <c r="H35" s="408" t="str">
        <f ca="1"/>
        <v>Lot n°2 -  Responsabilité civile et risques annexes	66516400-4</v>
      </c>
      <c r="I35" s="410" t="str">
        <f ca="1"/>
        <v>Appel d'offres ouvert</v>
      </c>
      <c r="J35" s="410" t="str">
        <f ca="1"/>
        <v>Marché</v>
      </c>
      <c r="K35" s="410" t="str">
        <f ca="1"/>
        <v>ordinaire</v>
      </c>
      <c r="L35" s="411">
        <f ca="1"/>
        <v>45658</v>
      </c>
      <c r="M35" s="411">
        <f ca="1"/>
        <v>47468</v>
      </c>
      <c r="N35" s="409">
        <f ca="1"/>
        <v>4600004418</v>
      </c>
      <c r="O35" s="412" t="str">
        <f ca="1"/>
        <v>68500</v>
      </c>
      <c r="P35" s="408" t="str">
        <f ca="1"/>
        <v>Services courants</v>
      </c>
      <c r="Q35" s="409">
        <f ca="1"/>
        <v>732</v>
      </c>
      <c r="R35" s="413" t="str">
        <f ca="1"/>
        <v>MAIF</v>
      </c>
      <c r="S35" s="408" t="str">
        <f ca="1"/>
        <v>0549737475</v>
      </c>
      <c r="T35" s="409" t="str">
        <f ca="1"/>
        <v>FR</v>
      </c>
      <c r="U35" s="416" t="str">
        <f ca="1"/>
        <v>2024PFASSUUPEC</v>
      </c>
      <c r="V35" s="408" t="str">
        <f ca="1"/>
        <v>94,93,77</v>
      </c>
      <c r="W35" s="409" t="str">
        <f ca="1"/>
        <v>EA.21</v>
      </c>
      <c r="X35" s="414" t="str">
        <f ca="1"/>
        <v>ASSURANCE RESPONSABILITE CIVILE</v>
      </c>
    </row>
    <row r="36" spans="1:24" ht="50.15" customHeight="1" x14ac:dyDescent="0.35">
      <c r="A36" s="197" t="str">
        <f ca="1"/>
        <v>Marché en cours</v>
      </c>
      <c r="B36" s="406" t="str">
        <f ca="1"/>
        <v>E</v>
      </c>
      <c r="C36" s="407" t="str">
        <f ca="1"/>
        <v>📋 Études, Conseils &amp; RH</v>
      </c>
      <c r="D36" s="408" t="str">
        <f ca="1"/>
        <v>Pôle Achats</v>
      </c>
      <c r="E36" s="409" t="str">
        <f ca="1"/>
        <v>2024PFASSUUPEC</v>
      </c>
      <c r="F36" s="408" t="str">
        <f ca="1"/>
        <v>Assurance Responsabilité civile, Dommages aux biens et Assistance Rapatriement</v>
      </c>
      <c r="G36" s="409" t="str">
        <f ca="1"/>
        <v>2024PFASSUUPEC</v>
      </c>
      <c r="H36" s="408" t="str">
        <f ca="1"/>
        <v>Lot n°3 - Assistance Rapatriement</v>
      </c>
      <c r="I36" s="410" t="str">
        <f ca="1"/>
        <v>Appel d'offres ouvert</v>
      </c>
      <c r="J36" s="410" t="str">
        <f ca="1"/>
        <v>Marché</v>
      </c>
      <c r="K36" s="410" t="str">
        <f ca="1"/>
        <v>ordinaire</v>
      </c>
      <c r="L36" s="411">
        <f ca="1"/>
        <v>45658</v>
      </c>
      <c r="M36" s="411">
        <f ca="1"/>
        <v>47468</v>
      </c>
      <c r="N36" s="409">
        <f ca="1"/>
        <v>4600004419</v>
      </c>
      <c r="O36" s="412" t="str">
        <f ca="1"/>
        <v>12000</v>
      </c>
      <c r="P36" s="408" t="str">
        <f ca="1"/>
        <v>Services courants</v>
      </c>
      <c r="Q36" s="409">
        <f ca="1"/>
        <v>19566</v>
      </c>
      <c r="R36" s="413" t="str">
        <f ca="1"/>
        <v>WILLIS TOWERS WATSON FRANCE</v>
      </c>
      <c r="S36" s="408" t="str">
        <f ca="1"/>
        <v>Remy.laflutte@wtwco.com</v>
      </c>
      <c r="T36" s="409" t="str">
        <f ca="1"/>
        <v>FR</v>
      </c>
      <c r="U36" s="415" t="str">
        <f ca="1"/>
        <v>https://upecnumerique.sharepoint.com/:f:/r/sites/DAF-PRB/documents_contractuels/2.March%C3%A9s%20acc%C3%A8s%20LIMITE/4.Fonctionnement%20courant/2024PFASSUUPEC?csf=1&amp;web=1</v>
      </c>
      <c r="V36" s="408" t="str">
        <f ca="1"/>
        <v>94,93,77</v>
      </c>
      <c r="W36" s="409" t="str">
        <f ca="1"/>
        <v>EA.22</v>
      </c>
      <c r="X36" s="414" t="str">
        <f ca="1"/>
        <v>ASSURANCES RAPATRIEMENT DES AGENTS EN MISSION</v>
      </c>
    </row>
    <row r="37" spans="1:24" ht="50.15" customHeight="1" x14ac:dyDescent="0.35">
      <c r="A37" s="197" t="str">
        <f ca="1"/>
        <v>Marché en cours</v>
      </c>
      <c r="B37" s="406" t="str">
        <f ca="1"/>
        <v>E</v>
      </c>
      <c r="C37" s="407" t="str">
        <f ca="1"/>
        <v>📋 Études, Conseils &amp; RH</v>
      </c>
      <c r="D37" s="408" t="str">
        <f ca="1"/>
        <v>Pôle Achats</v>
      </c>
      <c r="E37" s="409" t="str">
        <f ca="1"/>
        <v>2025PFAMOENVN1</v>
      </c>
      <c r="F37" s="408" t="str">
        <f ca="1"/>
        <v>MISSION D’AMO ENVIRONNEMENTALE, THERMIQUE ET ÉNERGÉTIQUE</v>
      </c>
      <c r="G37" s="409" t="str">
        <f ca="1"/>
        <v>2025PFAMOENVN1</v>
      </c>
      <c r="H37" s="408" t="str">
        <f ca="1"/>
        <v>MISSION D’AMO ENVIRONNEMENTALE, THERMIQUE ET ÉNERGÉTIQUE</v>
      </c>
      <c r="I37" s="410" t="str">
        <f ca="1"/>
        <v>Procédure formalisée</v>
      </c>
      <c r="J37" s="410" t="str">
        <f ca="1"/>
        <v>Marché</v>
      </c>
      <c r="K37" s="410" t="str">
        <f ca="1"/>
        <v>Contrat à bon de commande</v>
      </c>
      <c r="L37" s="411">
        <f ca="1"/>
        <v>45981</v>
      </c>
      <c r="M37" s="411">
        <f ca="1"/>
        <v>47603</v>
      </c>
      <c r="N37" s="409">
        <f ca="1"/>
        <v>4600004529</v>
      </c>
      <c r="O37" s="412">
        <f ca="1"/>
        <v>208200</v>
      </c>
      <c r="P37" s="408" t="str">
        <f ca="1"/>
        <v>Prestations intellectuelles</v>
      </c>
      <c r="Q37" s="409">
        <f ca="1"/>
        <v>20589</v>
      </c>
      <c r="R37" s="413" t="str">
        <f ca="1"/>
        <v>SOCONER SAS</v>
      </c>
      <c r="S37" s="408" t="str">
        <f ca="1"/>
        <v/>
      </c>
      <c r="T37" s="409" t="str">
        <f ca="1"/>
        <v>FR</v>
      </c>
      <c r="U37" s="409" t="str">
        <f ca="1"/>
        <v>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v>
      </c>
      <c r="V37" s="408" t="str">
        <f ca="1"/>
        <v>Tous les sites de l'UPEC sauf marché(s) réservé(s) ou limité(s) à certains services particuliers. Contacter le Pôle achats dans le doute.</v>
      </c>
      <c r="W37" s="409" t="str">
        <f ca="1"/>
        <v>EB.02</v>
      </c>
      <c r="X37" s="414" t="str">
        <f ca="1"/>
        <v>ASSISTANCE A MAITRISE OUVRAGE(HORS BATIMENTS ET SI-TELECOM)</v>
      </c>
    </row>
    <row r="38" spans="1:24" ht="50.15" customHeight="1" x14ac:dyDescent="0.35">
      <c r="A38" s="198" t="str">
        <f ca="1"/>
        <v>Marché en cours</v>
      </c>
      <c r="B38" s="417" t="str">
        <f ca="1"/>
        <v>E</v>
      </c>
      <c r="C38" s="418" t="str">
        <f ca="1"/>
        <v>📋 Études, Conseils &amp; RH</v>
      </c>
      <c r="D38" s="419" t="str">
        <f ca="1"/>
        <v>Pôle Achats</v>
      </c>
      <c r="E38" s="420" t="str">
        <f ca="1"/>
        <v>2025PFAMOENVN2</v>
      </c>
      <c r="F38" s="419" t="str">
        <f ca="1"/>
        <v>MISSION D’AMO ENVIRONNEMENTALE, THERMIQUE ET ÉNERGÉTIQUE</v>
      </c>
      <c r="G38" s="420" t="str">
        <f ca="1"/>
        <v>2025PFAMOENVN2</v>
      </c>
      <c r="H38" s="419" t="str">
        <f ca="1"/>
        <v>MISSION D’AMO ENVIRONNEMENTALE, THERMIQUE ET ÉNERGÉTIQUE</v>
      </c>
      <c r="I38" s="421" t="str">
        <f ca="1"/>
        <v>Procédure formalisée</v>
      </c>
      <c r="J38" s="421" t="str">
        <f ca="1"/>
        <v>Marché</v>
      </c>
      <c r="K38" s="421" t="str">
        <f ca="1"/>
        <v>Contrat à bon de commande</v>
      </c>
      <c r="L38" s="422">
        <f ca="1"/>
        <v>45981</v>
      </c>
      <c r="M38" s="422">
        <f ca="1"/>
        <v>47603</v>
      </c>
      <c r="N38" s="420">
        <f ca="1"/>
        <v>4600004530</v>
      </c>
      <c r="O38" s="423">
        <f ca="1"/>
        <v>191400</v>
      </c>
      <c r="P38" s="419" t="str">
        <f ca="1"/>
        <v>Prestations intellectuelles</v>
      </c>
      <c r="Q38" s="420">
        <f ca="1"/>
        <v>20590</v>
      </c>
      <c r="R38" s="424" t="str">
        <f ca="1"/>
        <v>INDDIGO SAS</v>
      </c>
      <c r="S38" s="419" t="str">
        <f ca="1"/>
        <v>Tél : 01 42 46 29 00 | bec@inddigo.com</v>
      </c>
      <c r="T38" s="420" t="str">
        <f ca="1"/>
        <v>FR</v>
      </c>
      <c r="U38" s="420" t="str">
        <f ca="1"/>
        <v>https://upecnumerique.sharepoint.com/sites/DAF-PRB/documents_contractuels/Forms/AllItems.aspx?RootFolder=/sites%2FDAF%2DPRB%2Fdocuments%5Fcontractuels%2F1%2EMarch%C3%A9s%20ouverts%20%C3%A0%20TOUS%2F8%2EPrestations%20d%27accompagnement%20%2D%20Conseil%2F2025PFAMOENVNT&amp;View=%7B6F884D63%2DDCF1%2D49B2%2DBCDC%2DBDF571290E5C%7D</v>
      </c>
      <c r="V38" s="419" t="str">
        <f ca="1"/>
        <v>Tous les sites de l'UPEC sauf marché(s) réservé(s) ou limité(s) à certains services particuliers. Contacter le Pôle achats dans le doute.</v>
      </c>
      <c r="W38" s="420" t="str">
        <f ca="1"/>
        <v>EB.02</v>
      </c>
      <c r="X38" s="425" t="str">
        <f ca="1"/>
        <v>ASSISTANCE A MAITRISE OUVRAGE(HORS BATIMENTS ET SI-TELECOM)</v>
      </c>
    </row>
    <row r="39" spans="1:24" x14ac:dyDescent="0.35">
      <c r="A39" s="99" t="str">
        <f ca="1"/>
        <v>Bientôt disponible - en cours de création</v>
      </c>
      <c r="B39" t="str">
        <f ca="1"/>
        <v>E</v>
      </c>
      <c r="C39" s="185" t="str">
        <f ca="1"/>
        <v>📋 Études, Conseils &amp; RH</v>
      </c>
      <c r="D39" t="str">
        <f ca="1"/>
        <v>Pôle Achats</v>
      </c>
      <c r="E39" t="str">
        <f ca="1"/>
        <v>2026PFCERTLING</v>
      </c>
      <c r="F39" t="str">
        <f ca="1"/>
        <v>Réalisation de module de test pour certification linguistique en langues étrangères</v>
      </c>
      <c r="G39">
        <f ca="1"/>
        <v>1</v>
      </c>
      <c r="H39" t="str">
        <f ca="1"/>
        <v>Lot n°1 - Réalisation de module de test pour certification de la langue anglaise</v>
      </c>
      <c r="I39" t="str">
        <f ca="1"/>
        <v>Appel d'offres ouvert</v>
      </c>
      <c r="J39" t="str">
        <f ca="1"/>
        <v>Accord-cadre</v>
      </c>
      <c r="K39" t="str">
        <f ca="1"/>
        <v>à bons de commande sans minimum et avec maximum</v>
      </c>
      <c r="L39" s="2" t="str">
        <f ca="1"/>
        <v>Bientôt disponible</v>
      </c>
      <c r="M39" s="2" t="str">
        <f ca="1"/>
        <v>Bientôt disponible</v>
      </c>
      <c r="N39" t="str">
        <f ca="1"/>
        <v>Bientôt disponible</v>
      </c>
      <c r="O39" s="1">
        <f ca="1"/>
        <v>250000</v>
      </c>
      <c r="P39" t="str">
        <f ca="1"/>
        <v>Prestations intellectuelles</v>
      </c>
      <c r="Q39" t="str">
        <f ca="1"/>
        <v>Bientôt disponible</v>
      </c>
      <c r="R39" t="str">
        <f ca="1"/>
        <v>Bientôt disponible</v>
      </c>
      <c r="S39" t="str">
        <f ca="1"/>
        <v>Bientôt disponible</v>
      </c>
      <c r="T39" t="str">
        <f ca="1"/>
        <v>FR</v>
      </c>
      <c r="U39" s="181" t="str">
        <f ca="1"/>
        <v>Bientôt disponible</v>
      </c>
      <c r="V39" t="str">
        <f ca="1"/>
        <v>Les différents sites de l'UPEC et éventuellement dans les locaux du titualire si cette option est possibile dans son offre</v>
      </c>
      <c r="W39" t="str">
        <f ca="1"/>
        <v>EC.02</v>
      </c>
      <c r="X39" t="str">
        <f ca="1"/>
        <v>FORMATIONS D'ACCOMPAGNEMENT EN LANGUES</v>
      </c>
    </row>
    <row r="40" spans="1:24" x14ac:dyDescent="0.35">
      <c r="A40" s="99" t="str">
        <f ca="1"/>
        <v>Bientôt disponible - en cours de création</v>
      </c>
      <c r="B40" t="str">
        <f ca="1"/>
        <v>E</v>
      </c>
      <c r="C40" s="185" t="str">
        <f ca="1"/>
        <v>📋 Études, Conseils &amp; RH</v>
      </c>
      <c r="D40" t="str">
        <f ca="1"/>
        <v>Pôle Achats</v>
      </c>
      <c r="E40" t="str">
        <f ca="1"/>
        <v>2026PFCERTLING</v>
      </c>
      <c r="F40" t="str">
        <f ca="1"/>
        <v>Réalisation de module de test pour certification linguistique en langues étrangères</v>
      </c>
      <c r="G40">
        <f ca="1"/>
        <v>2</v>
      </c>
      <c r="H40" t="str">
        <f ca="1"/>
        <v>Lot n°2 - Réalisation de module de test pour certification de la langue espagnole</v>
      </c>
      <c r="I40" t="str">
        <f ca="1"/>
        <v>Appel d'offres ouvert</v>
      </c>
      <c r="J40" t="str">
        <f ca="1"/>
        <v>Accord-cadre</v>
      </c>
      <c r="K40" t="str">
        <f ca="1"/>
        <v>à bons de commande sans minimum et avec maximum</v>
      </c>
      <c r="L40" s="2" t="str">
        <f ca="1"/>
        <v>Bientôt disponible</v>
      </c>
      <c r="M40" s="2" t="str">
        <f ca="1"/>
        <v>Bientôt disponible</v>
      </c>
      <c r="N40" t="str">
        <f ca="1"/>
        <v>Bientôt disponible</v>
      </c>
      <c r="O40" s="1">
        <f ca="1"/>
        <v>50000</v>
      </c>
      <c r="P40" t="str">
        <f ca="1"/>
        <v>Prestations intellectuelles</v>
      </c>
      <c r="Q40" t="str">
        <f ca="1"/>
        <v>Bientôt disponible</v>
      </c>
      <c r="R40" t="str">
        <f ca="1"/>
        <v>Bientôt disponible</v>
      </c>
      <c r="S40" t="str">
        <f ca="1"/>
        <v>Bientôt disponible</v>
      </c>
      <c r="T40" t="str">
        <f ca="1"/>
        <v>FR</v>
      </c>
      <c r="U40" s="181" t="str">
        <f ca="1"/>
        <v>Bientôt disponible</v>
      </c>
      <c r="V40" t="str">
        <f ca="1"/>
        <v>Les différents sites de l'UPEC et éventuellement dans les locaux du titualire si cette option est possibile dans son offre</v>
      </c>
      <c r="W40" t="str">
        <f ca="1"/>
        <v>EC.02</v>
      </c>
      <c r="X40" t="str">
        <f ca="1"/>
        <v>FORMATIONS D'ACCOMPAGNEMENT EN LANGUES</v>
      </c>
    </row>
    <row r="41" spans="1:24" x14ac:dyDescent="0.35">
      <c r="A41" s="99" t="str">
        <f ca="1"/>
        <v>Bientôt disponible - en cours de création</v>
      </c>
      <c r="B41" t="str">
        <f ca="1"/>
        <v>E</v>
      </c>
      <c r="C41" s="185" t="str">
        <f ca="1"/>
        <v>📋 Études, Conseils &amp; RH</v>
      </c>
      <c r="D41" t="str">
        <f ca="1"/>
        <v>Pôle Achats</v>
      </c>
      <c r="E41" t="str">
        <f ca="1"/>
        <v>2026PFCERTLING</v>
      </c>
      <c r="F41" t="str">
        <f ca="1"/>
        <v>Réalisation de module de test pour certification linguistique en langues étrangères</v>
      </c>
      <c r="G41">
        <f ca="1"/>
        <v>3</v>
      </c>
      <c r="H41" t="str">
        <f ca="1"/>
        <v>Lot n°3 - Réalisation de module de test pour certification de la langue allemande</v>
      </c>
      <c r="I41" t="str">
        <f ca="1"/>
        <v>Appel d'offres ouvert</v>
      </c>
      <c r="J41" t="str">
        <f ca="1"/>
        <v>Accord-cadre</v>
      </c>
      <c r="K41" t="str">
        <f ca="1"/>
        <v>à bons de commande sans minimum et avec maximum</v>
      </c>
      <c r="L41" s="2" t="str">
        <f ca="1"/>
        <v>Bientôt disponible</v>
      </c>
      <c r="M41" s="2" t="str">
        <f ca="1"/>
        <v>Bientôt disponible</v>
      </c>
      <c r="N41" t="str">
        <f ca="1"/>
        <v>Bientôt disponible</v>
      </c>
      <c r="O41" s="1">
        <f ca="1"/>
        <v>50000</v>
      </c>
      <c r="P41" t="str">
        <f ca="1"/>
        <v>Prestations intellectuelles</v>
      </c>
      <c r="Q41" t="str">
        <f ca="1"/>
        <v>Bientôt disponible</v>
      </c>
      <c r="R41" t="str">
        <f ca="1"/>
        <v>Bientôt disponible</v>
      </c>
      <c r="S41" t="str">
        <f ca="1"/>
        <v>Bientôt disponible</v>
      </c>
      <c r="T41" t="str">
        <f ca="1"/>
        <v>FR</v>
      </c>
      <c r="U41" s="181" t="str">
        <f ca="1"/>
        <v>Bientôt disponible</v>
      </c>
      <c r="V41" t="str">
        <f ca="1"/>
        <v>Les différents sites de l'UPEC et éventuellement dans les locaux du titualire si cette option est possibile dans son offre</v>
      </c>
      <c r="W41" t="str">
        <f ca="1"/>
        <v>EC.02</v>
      </c>
      <c r="X41" t="str">
        <f ca="1"/>
        <v>FORMATIONS D'ACCOMPAGNEMENT EN LANGUES</v>
      </c>
    </row>
    <row r="42" spans="1:24" x14ac:dyDescent="0.35">
      <c r="A42" s="99" t="str">
        <f ca="1"/>
        <v>Bientôt disponible - en cours de création</v>
      </c>
      <c r="B42" t="str">
        <f ca="1"/>
        <v>E</v>
      </c>
      <c r="C42" s="185" t="str">
        <f ca="1"/>
        <v>📋 Études, Conseils &amp; RH</v>
      </c>
      <c r="D42" t="str">
        <f ca="1"/>
        <v>Pôle Achats</v>
      </c>
      <c r="E42" t="str">
        <f ca="1"/>
        <v>2026PFCERTLING</v>
      </c>
      <c r="F42" t="str">
        <f ca="1"/>
        <v>Réalisation de module de test pour certification linguistique en langues étrangères</v>
      </c>
      <c r="G42">
        <f ca="1"/>
        <v>4</v>
      </c>
      <c r="H42" t="str">
        <f ca="1"/>
        <v>Lot n°4 - Réalisation de module de test pour certification de la langue chinoise (mandarin)</v>
      </c>
      <c r="I42" t="str">
        <f ca="1"/>
        <v>Appel d'offres ouvert</v>
      </c>
      <c r="J42" t="str">
        <f ca="1"/>
        <v>Accord-cadre</v>
      </c>
      <c r="K42" t="str">
        <f ca="1"/>
        <v>à bons de commande sans minimum et avec maximum</v>
      </c>
      <c r="L42" s="2" t="str">
        <f ca="1"/>
        <v>Bientôt disponible</v>
      </c>
      <c r="M42" s="2" t="str">
        <f ca="1"/>
        <v>Bientôt disponible</v>
      </c>
      <c r="N42" t="str">
        <f ca="1"/>
        <v>Bientôt disponible</v>
      </c>
      <c r="O42" s="1">
        <f ca="1"/>
        <v>50000</v>
      </c>
      <c r="P42" t="str">
        <f ca="1"/>
        <v>Prestations intellectuelles</v>
      </c>
      <c r="Q42" t="str">
        <f ca="1"/>
        <v>Bientôt disponible</v>
      </c>
      <c r="R42" t="str">
        <f ca="1"/>
        <v>Bientôt disponible</v>
      </c>
      <c r="S42" t="str">
        <f ca="1"/>
        <v>Bientôt disponible</v>
      </c>
      <c r="T42" t="str">
        <f ca="1"/>
        <v>FR</v>
      </c>
      <c r="U42" s="181" t="str">
        <f ca="1"/>
        <v>Bientôt disponible</v>
      </c>
      <c r="V42" t="str">
        <f ca="1"/>
        <v>Les différents sites de l'UPEC et éventuellement dans les locaux du titualire si cette option est possibile dans son offre</v>
      </c>
      <c r="W42" t="str">
        <f ca="1"/>
        <v>EC.02</v>
      </c>
      <c r="X42" t="str">
        <f ca="1"/>
        <v>FORMATIONS D'ACCOMPAGNEMENT EN LANGUES</v>
      </c>
    </row>
    <row r="43" spans="1:24" x14ac:dyDescent="0.35">
      <c r="C43" s="185"/>
      <c r="U43" s="181"/>
    </row>
    <row r="44" spans="1:24" x14ac:dyDescent="0.35">
      <c r="C44" s="185"/>
      <c r="U44" s="181"/>
    </row>
    <row r="45" spans="1:24" x14ac:dyDescent="0.35">
      <c r="C45" s="185"/>
      <c r="U45" s="181"/>
    </row>
    <row r="46" spans="1:24" x14ac:dyDescent="0.35">
      <c r="C46" s="185"/>
      <c r="U46" s="181"/>
    </row>
    <row r="47" spans="1:24" x14ac:dyDescent="0.35">
      <c r="C47" s="185"/>
      <c r="U47" s="181"/>
    </row>
    <row r="48" spans="1:24"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38">
    <cfRule type="cellIs" dxfId="287" priority="71" operator="equal">
      <formula>"Marché en cours"</formula>
    </cfRule>
    <cfRule type="cellIs" dxfId="286" priority="70" operator="equal">
      <formula>"Marché terminé"</formula>
    </cfRule>
  </conditionalFormatting>
  <conditionalFormatting sqref="U6:U1000">
    <cfRule type="expression" dxfId="285" priority="21">
      <formula>$B6="G"</formula>
    </cfRule>
    <cfRule type="expression" dxfId="284" priority="3">
      <formula>$B6="A"</formula>
    </cfRule>
    <cfRule type="expression" dxfId="283" priority="30">
      <formula>$B6="F"</formula>
    </cfRule>
    <cfRule type="expression" dxfId="282" priority="6">
      <formula>$B6="H"</formula>
    </cfRule>
    <cfRule type="expression" dxfId="281" priority="24">
      <formula>$B6="C"</formula>
    </cfRule>
    <cfRule type="expression" dxfId="280" priority="9">
      <formula>$B6="B"</formula>
    </cfRule>
    <cfRule type="expression" dxfId="279" priority="54">
      <formula>$B6="U"</formula>
    </cfRule>
    <cfRule type="expression" dxfId="278" priority="12">
      <formula>$B6="J"</formula>
    </cfRule>
    <cfRule type="expression" dxfId="277" priority="36">
      <formula>$B6="I"</formula>
    </cfRule>
    <cfRule type="expression" dxfId="276" priority="15">
      <formula>$B6="R"</formula>
    </cfRule>
    <cfRule type="expression" dxfId="275" priority="27">
      <formula>$B6="D"</formula>
    </cfRule>
    <cfRule type="expression" dxfId="274" priority="18">
      <formula>$B6="N"</formula>
    </cfRule>
    <cfRule type="expression" dxfId="273" priority="33">
      <formula>$B6="E"</formula>
    </cfRule>
    <cfRule type="expression" dxfId="272" priority="39">
      <formula>$B6="M"</formula>
    </cfRule>
    <cfRule type="expression" dxfId="271" priority="42">
      <formula>$B6="O"</formula>
    </cfRule>
    <cfRule type="expression" dxfId="270" priority="45">
      <formula>$B6="P"</formula>
    </cfRule>
    <cfRule type="expression" dxfId="269" priority="48">
      <formula>$B6="S"</formula>
    </cfRule>
    <cfRule type="expression" dxfId="268" priority="51">
      <formula>$B6="T"</formula>
    </cfRule>
    <cfRule type="expression" dxfId="267" priority="57">
      <formula>$B6="V"</formula>
    </cfRule>
    <cfRule type="expression" dxfId="266" priority="60">
      <formula>$B6="W"</formula>
    </cfRule>
    <cfRule type="expression" dxfId="265" priority="66">
      <formula>$B6="Q"</formula>
    </cfRule>
    <cfRule type="expression" dxfId="264" priority="69">
      <formula>$B6="L"</formula>
    </cfRule>
    <cfRule type="expression" dxfId="263" priority="63">
      <formula>$B6="K"</formula>
    </cfRule>
  </conditionalFormatting>
  <conditionalFormatting sqref="V6:X1000">
    <cfRule type="expression" dxfId="262" priority="2">
      <formula>$B6="A"</formula>
    </cfRule>
    <cfRule type="expression" dxfId="261" priority="41">
      <formula>$B6="O"</formula>
    </cfRule>
    <cfRule type="expression" dxfId="260" priority="5">
      <formula>$B6="H"</formula>
    </cfRule>
    <cfRule type="expression" dxfId="259" priority="44">
      <formula>$B6="P"</formula>
    </cfRule>
    <cfRule type="expression" dxfId="258" priority="8">
      <formula>$B6="B"</formula>
    </cfRule>
    <cfRule type="expression" dxfId="257" priority="47">
      <formula>$B6="S"</formula>
    </cfRule>
    <cfRule type="expression" dxfId="256" priority="14">
      <formula>$B6="R"</formula>
    </cfRule>
    <cfRule type="expression" dxfId="255" priority="50">
      <formula>$B6="T"</formula>
    </cfRule>
    <cfRule type="expression" dxfId="254" priority="17">
      <formula>$B6="N"</formula>
    </cfRule>
    <cfRule type="expression" dxfId="253" priority="53">
      <formula>$B6="U"</formula>
    </cfRule>
    <cfRule type="expression" dxfId="252" priority="20">
      <formula>$B6="G"</formula>
    </cfRule>
    <cfRule type="expression" dxfId="251" priority="56">
      <formula>$B6="V"</formula>
    </cfRule>
    <cfRule type="expression" dxfId="250" priority="23">
      <formula>$B6="C"</formula>
    </cfRule>
    <cfRule type="expression" dxfId="249" priority="59">
      <formula>$B6="W"</formula>
    </cfRule>
    <cfRule type="expression" dxfId="248" priority="26">
      <formula>$B6="D"</formula>
    </cfRule>
    <cfRule type="expression" dxfId="247" priority="62">
      <formula>$B6="K"</formula>
    </cfRule>
    <cfRule type="expression" dxfId="246" priority="38">
      <formula>$B6="M"</formula>
    </cfRule>
    <cfRule type="expression" dxfId="245" priority="65">
      <formula>$B6="Q"</formula>
    </cfRule>
    <cfRule type="expression" dxfId="244" priority="29">
      <formula>$B6="F"</formula>
    </cfRule>
    <cfRule type="expression" dxfId="243" priority="68">
      <formula>$B6="L"</formula>
    </cfRule>
    <cfRule type="expression" dxfId="242" priority="32">
      <formula>$B6="E"</formula>
    </cfRule>
    <cfRule type="expression" dxfId="241" priority="35">
      <formula>$B6="I"</formula>
    </cfRule>
    <cfRule type="expression" dxfId="240" priority="11">
      <formula>$B6="J"</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F2945-AF4F-4040-B1C2-D6720C1A92B1}">
  <sheetPr>
    <tabColor rgb="FF283593"/>
  </sheetPr>
  <dimension ref="A1:X1000"/>
  <sheetViews>
    <sheetView zoomScale="70" zoomScaleNormal="70" workbookViewId="0">
      <pane ySplit="5" topLeftCell="A27" activePane="bottomLeft" state="frozen"/>
      <selection pane="bottomLeft" activeCell="I36" sqref="I3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86" t="s">
        <v>28</v>
      </c>
      <c r="E2" s="787"/>
      <c r="F2" s="787"/>
      <c r="G2" s="787"/>
      <c r="H2" s="787"/>
      <c r="I2" s="787"/>
      <c r="J2" s="787"/>
      <c r="K2" s="787"/>
      <c r="L2" s="787"/>
      <c r="M2" s="787"/>
      <c r="N2" s="787"/>
      <c r="O2" s="787"/>
      <c r="P2" s="787"/>
      <c r="Q2" s="787"/>
      <c r="R2" s="787"/>
      <c r="S2" s="787"/>
      <c r="T2" s="787"/>
      <c r="U2" s="787"/>
      <c r="V2" s="787"/>
      <c r="W2" s="787"/>
      <c r="X2" s="788"/>
    </row>
    <row r="3" spans="1:24" ht="20.149999999999999" customHeight="1" x14ac:dyDescent="0.35">
      <c r="D3" s="789" t="s">
        <v>21</v>
      </c>
      <c r="E3" s="789"/>
      <c r="F3" s="789"/>
      <c r="G3" s="789"/>
      <c r="H3" s="789"/>
      <c r="I3" s="789"/>
      <c r="J3" s="789"/>
      <c r="K3" s="789"/>
      <c r="L3" s="789"/>
      <c r="M3" s="789"/>
      <c r="N3" s="789"/>
      <c r="O3" s="789"/>
      <c r="P3" s="789"/>
      <c r="Q3" s="789"/>
      <c r="R3" s="789"/>
      <c r="S3" s="789"/>
      <c r="T3" s="789"/>
      <c r="U3" s="789"/>
      <c r="V3" s="789"/>
      <c r="W3" s="789"/>
      <c r="X3" s="789"/>
    </row>
    <row r="4" spans="1:24" ht="5.15" customHeight="1" x14ac:dyDescent="0.35"/>
    <row r="5" spans="1:24" ht="45" customHeight="1" x14ac:dyDescent="0.35">
      <c r="A5" s="613" t="s">
        <v>1755</v>
      </c>
      <c r="B5" s="614" t="s">
        <v>2513</v>
      </c>
      <c r="C5" s="614" t="s">
        <v>1147</v>
      </c>
      <c r="D5" s="229" t="s">
        <v>0</v>
      </c>
      <c r="E5" s="230" t="s">
        <v>1</v>
      </c>
      <c r="F5" s="230" t="s">
        <v>2</v>
      </c>
      <c r="G5" s="230" t="s">
        <v>242</v>
      </c>
      <c r="H5" s="230" t="s">
        <v>3</v>
      </c>
      <c r="I5" s="230" t="s">
        <v>4</v>
      </c>
      <c r="J5" s="230" t="s">
        <v>5</v>
      </c>
      <c r="K5" s="230" t="s">
        <v>6</v>
      </c>
      <c r="L5" s="231" t="s">
        <v>7</v>
      </c>
      <c r="M5" s="231" t="s">
        <v>8</v>
      </c>
      <c r="N5" s="230" t="s">
        <v>9</v>
      </c>
      <c r="O5" s="232" t="s">
        <v>10</v>
      </c>
      <c r="P5" s="230" t="s">
        <v>11</v>
      </c>
      <c r="Q5" s="230" t="s">
        <v>12</v>
      </c>
      <c r="R5" s="230" t="s">
        <v>13</v>
      </c>
      <c r="S5" s="230" t="s">
        <v>14</v>
      </c>
      <c r="T5" s="230" t="s">
        <v>15</v>
      </c>
      <c r="U5" s="230" t="s">
        <v>16</v>
      </c>
      <c r="V5" s="230" t="s">
        <v>17</v>
      </c>
      <c r="W5" s="230" t="s">
        <v>18</v>
      </c>
      <c r="X5" s="233" t="s">
        <v>19</v>
      </c>
    </row>
    <row r="6" spans="1:24" ht="50.15" customHeight="1" x14ac:dyDescent="0.35">
      <c r="A6" s="196" t="str" cm="1">
        <f t="array" aca="1" ref="A6:X102" ca="1">_xlfn.LET(_xlpm.d,'📊 SYNTHÈSE TOUS MARCHÉS'!$A$2:$X$4993,_xlpm.c,'📊 SYNTHÈSE TOUS MARCHÉS'!$C$2:$C$4993,_xlfn._xlws.FILTER(IF(_xlpm.d="","",_xlpm.d),_xlpm.c="💻 Informatique &amp; Audio.","Aucun marché"))</f>
        <v>Marché terminé</v>
      </c>
      <c r="B6" s="426" t="str">
        <f ca="1"/>
        <v>I</v>
      </c>
      <c r="C6" s="427" t="str">
        <f ca="1"/>
        <v>💻 Informatique &amp; Audio.</v>
      </c>
      <c r="D6" s="428" t="str">
        <f ca="1"/>
        <v>Pôle Achats</v>
      </c>
      <c r="E6" s="429" t="str">
        <f ca="1"/>
        <v>2019MSLOGSCIEN</v>
      </c>
      <c r="F6" s="428" t="str">
        <f ca="1"/>
        <v>Logiciels scientifiques</v>
      </c>
      <c r="G6" s="429" t="str">
        <f ca="1"/>
        <v>2019MSLOGSCIEN</v>
      </c>
      <c r="H6" s="428" t="str">
        <f ca="1"/>
        <v>Logiciels scientifiques</v>
      </c>
      <c r="I6" s="430" t="str">
        <f ca="1"/>
        <v>Marché subséquent</v>
      </c>
      <c r="J6" s="430" t="str">
        <f ca="1"/>
        <v>Marché subséquent</v>
      </c>
      <c r="K6" s="430" t="str">
        <f ca="1"/>
        <v>Marché subséquent</v>
      </c>
      <c r="L6" s="431">
        <f ca="1"/>
        <v>43483</v>
      </c>
      <c r="M6" s="431">
        <f ca="1"/>
        <v>44943</v>
      </c>
      <c r="N6" s="429">
        <f ca="1"/>
        <v>4600002930</v>
      </c>
      <c r="O6" s="432">
        <f ca="1"/>
        <v>50000</v>
      </c>
      <c r="P6" s="428" t="str">
        <f ca="1"/>
        <v>Services courants</v>
      </c>
      <c r="Q6" s="429">
        <f ca="1"/>
        <v>917</v>
      </c>
      <c r="R6" s="433" t="str">
        <f ca="1"/>
        <v>RITME INFORMATIQUE</v>
      </c>
      <c r="S6" s="428" t="str">
        <f ca="1"/>
        <v/>
      </c>
      <c r="T6" s="429" t="str">
        <f ca="1"/>
        <v>FR</v>
      </c>
      <c r="U6" s="429" t="str">
        <f ca="1"/>
        <v>https://upecnumerique.sharepoint.com/sites/DAF-PRB/documents_contractuels/Forms/AllItems.aspx?RootFolder=/sites%2FDAF%2DPRB%2Fdocuments%5Fcontractuels%2F1%2EMarch%C3%A9s%20ouverts%20%C3%A0%20TOUS%2F1%2E%20Achats%20Mutualis%C3%A9s%2FCNL&amp;View=%7B6F884D63%2DDCF1%2D49B2%2DBCDC%2DBDF571290E5C%7D</v>
      </c>
      <c r="V6" s="428" t="str">
        <f ca="1"/>
        <v>Tous les sites de l'UPEC sauf marché(s) réservé(s) ou limité(s) à certains services particuliers. Contacter le Pôle achats dans le doute.</v>
      </c>
      <c r="W6" s="429" t="str">
        <f ca="1"/>
        <v>IB.31</v>
      </c>
      <c r="X6" s="434" t="str">
        <f ca="1"/>
        <v>DROITS D'UTIL. DES AUT. LOGICIELS SCIENTIFIQUES (ON PREMISE)</v>
      </c>
    </row>
    <row r="7" spans="1:24" ht="50.15" customHeight="1" x14ac:dyDescent="0.35">
      <c r="A7" s="197" t="str">
        <f ca="1"/>
        <v>Marché en cours</v>
      </c>
      <c r="B7" s="435" t="str">
        <f ca="1"/>
        <v>I</v>
      </c>
      <c r="C7" s="436" t="str">
        <f ca="1"/>
        <v>💻 Informatique &amp; Audio.</v>
      </c>
      <c r="D7" s="437" t="str">
        <f ca="1"/>
        <v>Pôle Achats</v>
      </c>
      <c r="E7" s="438" t="str">
        <f ca="1"/>
        <v>2019MSCARMULTS</v>
      </c>
      <c r="F7" s="437" t="str">
        <f ca="1"/>
        <v>Cartes multiservice étudiants et étiquettes</v>
      </c>
      <c r="G7" s="438" t="str">
        <f ca="1"/>
        <v>2019MSCARMULTS</v>
      </c>
      <c r="H7" s="437" t="str">
        <f ca="1"/>
        <v>Cartes multiservice étudiants et étiquettes</v>
      </c>
      <c r="I7" s="439" t="str">
        <f ca="1"/>
        <v>Marché subséquent</v>
      </c>
      <c r="J7" s="439" t="str">
        <f ca="1"/>
        <v>Marché subséquent</v>
      </c>
      <c r="K7" s="439" t="str">
        <f ca="1"/>
        <v>Marché subséquent</v>
      </c>
      <c r="L7" s="440">
        <f ca="1"/>
        <v>44877</v>
      </c>
      <c r="M7" s="440">
        <f ca="1"/>
        <v>46338</v>
      </c>
      <c r="N7" s="438">
        <f ca="1"/>
        <v>4600002967</v>
      </c>
      <c r="O7" s="441">
        <f ca="1"/>
        <v>127000</v>
      </c>
      <c r="P7" s="437" t="str">
        <f ca="1"/>
        <v>Services courants</v>
      </c>
      <c r="Q7" s="438">
        <f ca="1"/>
        <v>8068</v>
      </c>
      <c r="R7" s="442" t="str">
        <f ca="1"/>
        <v>SELP SAS</v>
      </c>
      <c r="S7" s="437" t="str">
        <f ca="1"/>
        <v>Tél : 0553608449</v>
      </c>
      <c r="T7" s="438" t="str">
        <f ca="1"/>
        <v>FR</v>
      </c>
      <c r="U7" s="438" t="str">
        <f ca="1"/>
        <v>https://upecnumerique.sharepoint.com/sites/DAF-PRB/documents_contractuels/Forms/AllItems.aspx?RootFolder=/sites%2FDAF%2DPRB%2Fdocuments%5Fcontractuels%2F2%2EMarch%C3%A9s%20acc%C3%A8s%20LIMITE%2F4%2EFonctionnement%20courant%2F2019MSCARMULTS%20%282019%2D2026%29&amp;View=%7B6F884D63%2DDCF1%2D49B2%2DBCDC%2DBDF571290E5C%7D</v>
      </c>
      <c r="V7" s="437" t="str">
        <f ca="1"/>
        <v>Tous les sites de l'UPEC sauf marché(s) réservé(s) ou limité(s) à certains services particuliers. Contacter le Pôle achats dans le doute.</v>
      </c>
      <c r="W7" s="438" t="str">
        <f ca="1"/>
        <v>IA.23</v>
      </c>
      <c r="X7" s="443" t="str">
        <f ca="1"/>
        <v>PETITES FOURNITURES POUR LE STOCKAGE EXTERNE DES DONNEES</v>
      </c>
    </row>
    <row r="8" spans="1:24" ht="50.15" customHeight="1" x14ac:dyDescent="0.35">
      <c r="A8" s="197" t="str">
        <f ca="1"/>
        <v>Marché terminé</v>
      </c>
      <c r="B8" s="435" t="str">
        <f ca="1"/>
        <v>I</v>
      </c>
      <c r="C8" s="436" t="str">
        <f ca="1"/>
        <v>💻 Informatique &amp; Audio.</v>
      </c>
      <c r="D8" s="437" t="str">
        <f ca="1"/>
        <v>Pôle Achats</v>
      </c>
      <c r="E8" s="438" t="str">
        <f ca="1"/>
        <v>2019PFMISSIONS</v>
      </c>
      <c r="F8" s="437" t="str">
        <f ca="1"/>
        <v>Fourniture de titres de transport</v>
      </c>
      <c r="G8" s="438" t="str">
        <f ca="1"/>
        <v>2019PFMISSIONS</v>
      </c>
      <c r="H8" s="437" t="str">
        <f ca="1"/>
        <v>Fourniture de titres de transport</v>
      </c>
      <c r="I8" s="439" t="str">
        <f ca="1"/>
        <v>Procédure formalisée</v>
      </c>
      <c r="J8" s="439" t="str">
        <f ca="1"/>
        <v>Contrat à bon de commande</v>
      </c>
      <c r="K8" s="439" t="str">
        <f ca="1"/>
        <v>Contrat à bon de commande</v>
      </c>
      <c r="L8" s="440">
        <f ca="1"/>
        <v>43586</v>
      </c>
      <c r="M8" s="440">
        <f ca="1"/>
        <v>45382</v>
      </c>
      <c r="N8" s="438">
        <f ca="1"/>
        <v>4600002975</v>
      </c>
      <c r="O8" s="441">
        <f ca="1"/>
        <v>2500000</v>
      </c>
      <c r="P8" s="437" t="str">
        <f ca="1"/>
        <v>Fournitures courantes</v>
      </c>
      <c r="Q8" s="438">
        <f ca="1"/>
        <v>12837</v>
      </c>
      <c r="R8" s="442" t="str">
        <f ca="1"/>
        <v>TRAVEL PLANET FRANCE</v>
      </c>
      <c r="S8" s="437" t="str">
        <f ca="1"/>
        <v>Sur le site de Travel Planet</v>
      </c>
      <c r="T8" s="438" t="str">
        <f ca="1"/>
        <v>FR</v>
      </c>
      <c r="U8" s="444" t="str">
        <f ca="1"/>
        <v>https://upecnumerique.sharepoint.com/sites/DAF-PRB/documents_contractuels/Forms/AllItems.aspx?RootFolder=/sites%2FDAF%2DPRB%2Fdocuments%5Fcontractuels%2F1%2EMarch%C3%A9s%20ouverts%20%C3%A0%20TOUS%2F4%2EFonctionnement%20Courant%2F2019PFMISSIONS&amp;View=%7B6F884D63%2DDCF1%2D49B2%2DBCDC%2DBDF571290E5C%7D</v>
      </c>
      <c r="V8" s="437" t="str">
        <f ca="1"/>
        <v>Tous les sites de l'UPEC sauf marché(s) réservé(s) ou limité(s) à certains services particuliers. Contacter le Pôle achats dans le doute.</v>
      </c>
      <c r="W8" s="438" t="str">
        <f ca="1"/>
        <v>ID.14</v>
      </c>
      <c r="X8" s="443" t="str">
        <f ca="1"/>
        <v>NE PLUS UTILISER</v>
      </c>
    </row>
    <row r="9" spans="1:24" ht="50.15" customHeight="1" x14ac:dyDescent="0.35">
      <c r="A9" s="197" t="str">
        <f ca="1"/>
        <v>Marché terminé</v>
      </c>
      <c r="B9" s="435" t="str">
        <f ca="1"/>
        <v>I</v>
      </c>
      <c r="C9" s="436" t="str">
        <f ca="1"/>
        <v>💻 Informatique &amp; Audio.</v>
      </c>
      <c r="D9" s="437" t="str">
        <f ca="1"/>
        <v>Pôle Achats</v>
      </c>
      <c r="E9" s="438" t="str">
        <f ca="1"/>
        <v>2019PFAUTOCOM2</v>
      </c>
      <c r="F9" s="437" t="str">
        <f ca="1"/>
        <v>Maintenance curative du parc PABX et fourniture de terminaux téléphoniques</v>
      </c>
      <c r="G9" s="438" t="str">
        <f ca="1"/>
        <v>2019PFAUTOCOM2</v>
      </c>
      <c r="H9" s="437" t="str">
        <f ca="1"/>
        <v>Maintenance curative du parc PABX et fourniture de terminaux téléphoniques</v>
      </c>
      <c r="I9" s="439" t="str">
        <f ca="1"/>
        <v>Procédure formalisée</v>
      </c>
      <c r="J9" s="439" t="str">
        <f ca="1"/>
        <v>Accord-cadre</v>
      </c>
      <c r="K9" s="439" t="str">
        <f ca="1"/>
        <v>à bons de commande sans minimum et avec maximum</v>
      </c>
      <c r="L9" s="440">
        <f ca="1"/>
        <v>43766</v>
      </c>
      <c r="M9" s="440">
        <f ca="1"/>
        <v>45226</v>
      </c>
      <c r="N9" s="438">
        <f ca="1"/>
        <v>4600003282</v>
      </c>
      <c r="O9" s="441">
        <f ca="1"/>
        <v>200000</v>
      </c>
      <c r="P9" s="437" t="str">
        <f ca="1"/>
        <v>Fournitures courantes</v>
      </c>
      <c r="Q9" s="438">
        <f ca="1"/>
        <v>11520</v>
      </c>
      <c r="R9" s="442" t="str">
        <f ca="1"/>
        <v>FOLIATEAM</v>
      </c>
      <c r="S9" s="437" t="str">
        <f ca="1"/>
        <v>Tel :0142315857 --  0609832230</v>
      </c>
      <c r="T9" s="438" t="str">
        <f ca="1"/>
        <v>FR</v>
      </c>
      <c r="U9" s="438" t="str">
        <f ca="1"/>
        <v>https://upecnumerique.sharepoint.com/sites/DAF-PRB/documents_contractuels/Forms/AllItems.aspx?RootFolder=/sites%2FDAF%2DPRB%2Fdocuments%5Fcontractuels%2F2%2EMarch%C3%A9s%20acc%C3%A8s%20LIMITE%2F5%2EInformatiques%2Dbureatiques%2F2023PFAUTOCOMM&amp;View=%7B6F884D63%2DDCF1%2D49B2%2DBCDC%2DBDF571290E5C%7D</v>
      </c>
      <c r="V9" s="437" t="str">
        <f ca="1"/>
        <v>Tous les sites de l'UPEC sauf marché(s) réservé(s) ou limité(s) à certains services particuliers. Contacter le Pôle achats dans le doute.</v>
      </c>
      <c r="W9" s="438" t="str">
        <f ca="1"/>
        <v>IH.01 ; IG.04 ; IG.01</v>
      </c>
      <c r="X9" s="443" t="str">
        <f ca="1"/>
        <v>MAINTENANCE ET REPARATION DES EQUIPEMENTS DE TELEPHONIE</v>
      </c>
    </row>
    <row r="10" spans="1:24" ht="50.15" customHeight="1" x14ac:dyDescent="0.35">
      <c r="A10" s="197" t="str">
        <f ca="1"/>
        <v>Marché terminé</v>
      </c>
      <c r="B10" s="435" t="str">
        <f ca="1"/>
        <v>I</v>
      </c>
      <c r="C10" s="436" t="str">
        <f ca="1"/>
        <v>💻 Informatique &amp; Audio.</v>
      </c>
      <c r="D10" s="437" t="str">
        <f ca="1"/>
        <v>Pôle Achats</v>
      </c>
      <c r="E10" s="438" t="str">
        <f ca="1"/>
        <v>2020MSLOGADOBE</v>
      </c>
      <c r="F10" s="437" t="str">
        <f ca="1"/>
        <v>Logiciels ADOBE</v>
      </c>
      <c r="G10" s="438" t="str">
        <f ca="1"/>
        <v>2020MSLOGADOBE</v>
      </c>
      <c r="H10" s="437" t="str">
        <f ca="1"/>
        <v>Logiciels ADOBE</v>
      </c>
      <c r="I10" s="439" t="str">
        <f ca="1"/>
        <v>Marché subséquent</v>
      </c>
      <c r="J10" s="439" t="str">
        <f ca="1"/>
        <v>Marché subséquent</v>
      </c>
      <c r="K10" s="439" t="str">
        <f ca="1"/>
        <v>Marché subséquent</v>
      </c>
      <c r="L10" s="440">
        <f ca="1"/>
        <v>43838</v>
      </c>
      <c r="M10" s="440">
        <f ca="1"/>
        <v>44933</v>
      </c>
      <c r="N10" s="438">
        <f ca="1"/>
        <v>4600003311</v>
      </c>
      <c r="O10" s="441">
        <f ca="1"/>
        <v>300000</v>
      </c>
      <c r="P10" s="437" t="str">
        <f ca="1"/>
        <v>Services courants</v>
      </c>
      <c r="Q10" s="438">
        <f ca="1"/>
        <v>6543</v>
      </c>
      <c r="R10" s="442" t="str">
        <f ca="1"/>
        <v>SCC FRANCE</v>
      </c>
      <c r="S10" s="437" t="str">
        <f ca="1"/>
        <v>VOIR fiche exlication sur le lien SharePoint</v>
      </c>
      <c r="T10" s="438" t="str">
        <f ca="1"/>
        <v>FR</v>
      </c>
      <c r="U10" s="438" t="str">
        <f ca="1"/>
        <v>https://upecnumerique.sharepoint.com/sites/DAF-PRB/documents_contractuels/Forms/AllItems.aspx?RootFolder=/sites%2FDAF%2DPRB%2Fdocuments%5Fcontractuels%2F1%2EMarch%C3%A9s%20ouverts%20%C3%A0%20TOUS%2F1%2E%20Achats%20Mutualis%C3%A9s%2FCNL%2F2023CELULOGICI%2DADOBE&amp;View=%7B6F884D63%2DDCF1%2D49B2%2DBCDC%2DBDF571290E5C%7D</v>
      </c>
      <c r="V10" s="437" t="str">
        <f ca="1"/>
        <v>Tous les sites de l'UPEC sauf marché(s) réservé(s) ou limité(s) à certains services particuliers. Contacter le Pôle achats dans le doute.</v>
      </c>
      <c r="W10" s="438" t="str">
        <f ca="1"/>
        <v>IB.11</v>
      </c>
      <c r="X10" s="443" t="str">
        <f ca="1"/>
        <v>DRTS UTILISAT DE LOG. STANDARDS DE BUREAUTIQUE (ON PREMISE)</v>
      </c>
    </row>
    <row r="11" spans="1:24" ht="50.15" customHeight="1" x14ac:dyDescent="0.35">
      <c r="A11" s="197" t="str">
        <f ca="1"/>
        <v>Marché terminé</v>
      </c>
      <c r="B11" s="435" t="str">
        <f ca="1"/>
        <v>I</v>
      </c>
      <c r="C11" s="436" t="str">
        <f ca="1"/>
        <v>💻 Informatique &amp; Audio.</v>
      </c>
      <c r="D11" s="437" t="str">
        <f ca="1"/>
        <v>Pôle Achats</v>
      </c>
      <c r="E11" s="438" t="str">
        <f ca="1"/>
        <v>2019MSLCORACLE</v>
      </c>
      <c r="F11" s="437" t="str">
        <f ca="1"/>
        <v>Licences ORACLE</v>
      </c>
      <c r="G11" s="438" t="str">
        <f ca="1"/>
        <v>2019MSLCORACLE</v>
      </c>
      <c r="H11" s="437" t="str">
        <f ca="1"/>
        <v>Licences ORACLE</v>
      </c>
      <c r="I11" s="439" t="str">
        <f ca="1"/>
        <v>Marché subséquent</v>
      </c>
      <c r="J11" s="439" t="str">
        <f ca="1"/>
        <v>Marché subséquent</v>
      </c>
      <c r="K11" s="439" t="str">
        <f ca="1"/>
        <v>Marché subséquent</v>
      </c>
      <c r="L11" s="440">
        <f ca="1"/>
        <v>43704</v>
      </c>
      <c r="M11" s="440">
        <f ca="1"/>
        <v>45164</v>
      </c>
      <c r="N11" s="438">
        <f ca="1"/>
        <v>4600003425</v>
      </c>
      <c r="O11" s="441">
        <f ca="1"/>
        <v>250000</v>
      </c>
      <c r="P11" s="437" t="str">
        <f ca="1"/>
        <v>Services courants</v>
      </c>
      <c r="Q11" s="438">
        <f ca="1"/>
        <v>6543</v>
      </c>
      <c r="R11" s="442" t="str">
        <f ca="1"/>
        <v>SCC FRANCE</v>
      </c>
      <c r="S11" s="437" t="str">
        <f ca="1"/>
        <v>VOIR fiche exlication sur le lien SharePoint</v>
      </c>
      <c r="T11" s="438" t="str">
        <f ca="1"/>
        <v>FR</v>
      </c>
      <c r="U11" s="438" t="str">
        <f ca="1"/>
        <v>https://upecnumerique.sharepoint.com/sites/DAF-PRB/documents_contractuels/Forms/AllItems.aspx?RootFolder=/sites%2FDAF%2DPRB%2Fdocuments%5Fcontractuels%2F1%2EMarch%C3%A9s%20ouverts%20%C3%A0%20TOUS%2F1%2E%20Achats%20Mutualis%C3%A9s%2FCNL%2F2023CELULOGICI%2DOracle&amp;View=%7B6F884D63%2DDCF1%2D49B2%2DBCDC%2DBDF571290E5C%7D</v>
      </c>
      <c r="V11" s="437" t="str">
        <f ca="1"/>
        <v>Tous les sites de l'UPEC sauf marché(s) réservé(s) ou limité(s) à certains services particuliers. Contacter le Pôle achats dans le doute.</v>
      </c>
      <c r="W11" s="438" t="str">
        <f ca="1"/>
        <v>IB.23</v>
      </c>
      <c r="X11" s="443" t="str">
        <f ca="1"/>
        <v>SUPPORT MAINTENANCE DES LOGICIELS DE DEVELOPPEMENT</v>
      </c>
    </row>
    <row r="12" spans="1:24" ht="50.15" customHeight="1" x14ac:dyDescent="0.35">
      <c r="A12" s="197" t="str">
        <f ca="1"/>
        <v>Marché terminé</v>
      </c>
      <c r="B12" s="435" t="str">
        <f ca="1"/>
        <v>I</v>
      </c>
      <c r="C12" s="436" t="str">
        <f ca="1"/>
        <v>💻 Informatique &amp; Audio.</v>
      </c>
      <c r="D12" s="437" t="str">
        <f ca="1"/>
        <v>Pôle Achats</v>
      </c>
      <c r="E12" s="438" t="str">
        <f ca="1"/>
        <v>2020PFPRESINF5</v>
      </c>
      <c r="F12" s="437" t="str">
        <f ca="1"/>
        <v/>
      </c>
      <c r="G12" s="438" t="str">
        <f ca="1"/>
        <v>2020PFPRESINF5</v>
      </c>
      <c r="H12" s="437" t="str">
        <f ca="1"/>
        <v/>
      </c>
      <c r="I12" s="439" t="str">
        <f ca="1"/>
        <v>Procédure formalisée</v>
      </c>
      <c r="J12" s="439" t="str">
        <f ca="1"/>
        <v>Accord-cadre</v>
      </c>
      <c r="K12" s="439" t="str">
        <f ca="1"/>
        <v>à bons de commande sans minimum et avec maximum</v>
      </c>
      <c r="L12" s="440">
        <f ca="1"/>
        <v>44106</v>
      </c>
      <c r="M12" s="440">
        <f ca="1"/>
        <v>45657</v>
      </c>
      <c r="N12" s="438">
        <f ca="1"/>
        <v>4600003559</v>
      </c>
      <c r="O12" s="441">
        <f ca="1"/>
        <v>150000</v>
      </c>
      <c r="P12" s="437" t="str">
        <f ca="1"/>
        <v>Fournitures courantes</v>
      </c>
      <c r="Q12" s="438">
        <f ca="1"/>
        <v>14482</v>
      </c>
      <c r="R12" s="442" t="str">
        <f ca="1"/>
        <v>OMNITECH</v>
      </c>
      <c r="S12" s="437" t="str">
        <f ca="1"/>
        <v/>
      </c>
      <c r="T12" s="438" t="str">
        <f ca="1"/>
        <v>FR</v>
      </c>
      <c r="U12" s="438"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12" s="437" t="str">
        <f ca="1"/>
        <v>Tous les sites de l'UPEC sauf marché(s) réservé(s) ou limité(s) à certains services particuliers. Contacter le Pôle achats dans le doute.</v>
      </c>
      <c r="W12" s="438" t="str">
        <f ca="1"/>
        <v>ID.18</v>
      </c>
      <c r="X12" s="443" t="str">
        <f ca="1"/>
        <v>INFORMATIQUE : AUTRES MISSIONS D'ETUDES ET DE CONSEILS</v>
      </c>
    </row>
    <row r="13" spans="1:24" ht="50.15" customHeight="1" x14ac:dyDescent="0.35">
      <c r="A13" s="197" t="str">
        <f ca="1"/>
        <v>Marché terminé</v>
      </c>
      <c r="B13" s="435" t="str">
        <f ca="1"/>
        <v>I</v>
      </c>
      <c r="C13" s="436" t="str">
        <f ca="1"/>
        <v>💻 Informatique &amp; Audio.</v>
      </c>
      <c r="D13" s="437" t="str">
        <f ca="1"/>
        <v>Pôle Achats</v>
      </c>
      <c r="E13" s="438" t="str">
        <f ca="1"/>
        <v>2020PFPRESINF3</v>
      </c>
      <c r="F13" s="437" t="str">
        <f ca="1"/>
        <v/>
      </c>
      <c r="G13" s="438" t="str">
        <f ca="1"/>
        <v>2020PFPRESINF3</v>
      </c>
      <c r="H13" s="437" t="str">
        <f ca="1"/>
        <v/>
      </c>
      <c r="I13" s="439" t="str">
        <f ca="1"/>
        <v>Procédure formalisée</v>
      </c>
      <c r="J13" s="439" t="str">
        <f ca="1"/>
        <v>Accord-cadre</v>
      </c>
      <c r="K13" s="439" t="str">
        <f ca="1"/>
        <v>à bons de commande sans minimum et avec maximum</v>
      </c>
      <c r="L13" s="440">
        <f ca="1"/>
        <v>44106</v>
      </c>
      <c r="M13" s="440">
        <f ca="1"/>
        <v>45657</v>
      </c>
      <c r="N13" s="438">
        <f ca="1"/>
        <v>4600003609</v>
      </c>
      <c r="O13" s="441">
        <f ca="1"/>
        <v>200000</v>
      </c>
      <c r="P13" s="437" t="str">
        <f ca="1"/>
        <v>Fournitures courantes</v>
      </c>
      <c r="Q13" s="438">
        <f ca="1"/>
        <v>14480</v>
      </c>
      <c r="R13" s="442" t="str">
        <f ca="1"/>
        <v>ACTIMAGE</v>
      </c>
      <c r="S13" s="437" t="str">
        <f ca="1"/>
        <v/>
      </c>
      <c r="T13" s="438" t="str">
        <f ca="1"/>
        <v>FR</v>
      </c>
      <c r="U13" s="444"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13" s="437" t="str">
        <f ca="1"/>
        <v>Tous les sites de l'UPEC sauf marché(s) réservé(s) ou limité(s) à certains services particuliers. Contacter le Pôle achats dans le doute.</v>
      </c>
      <c r="W13" s="438" t="str">
        <f ca="1"/>
        <v>ID.13</v>
      </c>
      <c r="X13" s="443" t="str">
        <f ca="1"/>
        <v>INFORMATIQUE : ASSISTANCE A MAITRISE D'?UVRE</v>
      </c>
    </row>
    <row r="14" spans="1:24" ht="50.15" customHeight="1" x14ac:dyDescent="0.35">
      <c r="A14" s="197" t="str">
        <f ca="1"/>
        <v>Marché terminé</v>
      </c>
      <c r="B14" s="435" t="str">
        <f ca="1"/>
        <v>I</v>
      </c>
      <c r="C14" s="436" t="str">
        <f ca="1"/>
        <v>💻 Informatique &amp; Audio.</v>
      </c>
      <c r="D14" s="437" t="str">
        <f ca="1"/>
        <v>Pôle Achats</v>
      </c>
      <c r="E14" s="438" t="str">
        <f ca="1"/>
        <v>2021PNMAINKSUP</v>
      </c>
      <c r="F14" s="437" t="str">
        <f ca="1"/>
        <v/>
      </c>
      <c r="G14" s="438" t="str">
        <f ca="1"/>
        <v>2021PNMAINKSUP</v>
      </c>
      <c r="H14" s="437" t="str">
        <f ca="1"/>
        <v/>
      </c>
      <c r="I14" s="439" t="str">
        <f ca="1"/>
        <v>Procédure négociée</v>
      </c>
      <c r="J14" s="439" t="str">
        <f ca="1"/>
        <v>Marché</v>
      </c>
      <c r="K14" s="439" t="str">
        <f ca="1"/>
        <v>Contrat à bon de commande</v>
      </c>
      <c r="L14" s="440">
        <f ca="1"/>
        <v>44166</v>
      </c>
      <c r="M14" s="440">
        <f ca="1"/>
        <v>45291</v>
      </c>
      <c r="N14" s="438">
        <f ca="1"/>
        <v>4600003619</v>
      </c>
      <c r="O14" s="441">
        <f ca="1"/>
        <v>0</v>
      </c>
      <c r="P14" s="437" t="str">
        <f ca="1"/>
        <v>Fournitures courantes</v>
      </c>
      <c r="Q14" s="438">
        <f ca="1"/>
        <v>544</v>
      </c>
      <c r="R14" s="442" t="str">
        <f ca="1"/>
        <v>KOSMOS</v>
      </c>
      <c r="S14" s="437" t="str">
        <f ca="1"/>
        <v>ADMINISTRATIF@KOSMOS.FR - 0240204795</v>
      </c>
      <c r="T14" s="438" t="str">
        <f ca="1"/>
        <v>FR</v>
      </c>
      <c r="U14" s="444" t="str">
        <f ca="1"/>
        <v>https://upecnumerique.sharepoint.com/:f:/r/sites/DAF-PRB/documents_contractuels/2.March%C3%A9s%20acc%C3%A8s%20LIMITE/6.Services%20-Maintenance/2021PNMAINKSUP?csf=1&amp;web=1</v>
      </c>
      <c r="V14" s="437" t="str">
        <f ca="1"/>
        <v>Tous les sites de l'UPEC sauf marché(s) réservé(s) ou limité(s) à certains services particuliers. Contacter le Pôle achats dans le doute.</v>
      </c>
      <c r="W14" s="438" t="str">
        <f ca="1"/>
        <v>IB.34</v>
      </c>
      <c r="X14" s="443" t="str">
        <f ca="1"/>
        <v>SUPPORT ET MAINTENANCE DES AUTRES LOGICIELS NON SCIENTIFIQUE</v>
      </c>
    </row>
    <row r="15" spans="1:24" ht="50.15" customHeight="1" x14ac:dyDescent="0.35">
      <c r="A15" s="197" t="str">
        <f ca="1"/>
        <v>Marché terminé</v>
      </c>
      <c r="B15" s="435" t="str">
        <f ca="1"/>
        <v>I</v>
      </c>
      <c r="C15" s="436" t="str">
        <f ca="1"/>
        <v>💻 Informatique &amp; Audio.</v>
      </c>
      <c r="D15" s="437" t="str">
        <f ca="1"/>
        <v>Pôle Achats</v>
      </c>
      <c r="E15" s="438" t="str">
        <f ca="1"/>
        <v>2020PNRIMAFSEG</v>
      </c>
      <c r="F15" s="437" t="str">
        <f ca="1"/>
        <v/>
      </c>
      <c r="G15" s="438" t="str">
        <f ca="1"/>
        <v>2020PNRIMAFSEG</v>
      </c>
      <c r="H15" s="437" t="str">
        <f ca="1"/>
        <v/>
      </c>
      <c r="I15" s="439" t="str">
        <f ca="1"/>
        <v>Procédure négociée</v>
      </c>
      <c r="J15" s="439" t="str">
        <f ca="1"/>
        <v>Marché</v>
      </c>
      <c r="K15" s="439" t="str">
        <f ca="1"/>
        <v>Contrat à bon de commande</v>
      </c>
      <c r="L15" s="440">
        <f ca="1"/>
        <v>44169</v>
      </c>
      <c r="M15" s="440">
        <f ca="1"/>
        <v>45629</v>
      </c>
      <c r="N15" s="438">
        <f ca="1"/>
        <v>4600003657</v>
      </c>
      <c r="O15" s="441">
        <f ca="1"/>
        <v>0</v>
      </c>
      <c r="P15" s="437" t="str">
        <f ca="1"/>
        <v>Fournitures courantes</v>
      </c>
      <c r="Q15" s="438">
        <f ca="1"/>
        <v>13717</v>
      </c>
      <c r="R15" s="442" t="str">
        <f ca="1"/>
        <v>RIMAONE</v>
      </c>
      <c r="S15" s="437" t="str">
        <f ca="1"/>
        <v/>
      </c>
      <c r="T15" s="438" t="str">
        <f ca="1"/>
        <v>FR</v>
      </c>
      <c r="U15" s="438" t="str">
        <f ca="1"/>
        <v/>
      </c>
      <c r="V15" s="437" t="str">
        <f ca="1"/>
        <v>Tous les sites de l'UPEC sauf marché(s) réservé(s) ou limité(s) à certains services particuliers. Contacter le Pôle achats dans le doute.</v>
      </c>
      <c r="W15" s="438" t="str">
        <f ca="1"/>
        <v>IB.34</v>
      </c>
      <c r="X15" s="443" t="str">
        <f ca="1"/>
        <v>SUPPORT ET MAINTENANCE DES AUTRES LOGICIELS NON SCIENTIFIQUE</v>
      </c>
    </row>
    <row r="16" spans="1:24" ht="50.15" customHeight="1" x14ac:dyDescent="0.35">
      <c r="A16" s="197" t="str">
        <f ca="1"/>
        <v>Marché terminé</v>
      </c>
      <c r="B16" s="435" t="str">
        <f ca="1"/>
        <v>I</v>
      </c>
      <c r="C16" s="436" t="str">
        <f ca="1"/>
        <v>💻 Informatique &amp; Audio.</v>
      </c>
      <c r="D16" s="437" t="str">
        <f ca="1"/>
        <v>Pôle Achats</v>
      </c>
      <c r="E16" s="438" t="str">
        <f ca="1"/>
        <v>2020PFPRESINF2</v>
      </c>
      <c r="F16" s="437" t="str">
        <f ca="1"/>
        <v/>
      </c>
      <c r="G16" s="438" t="str">
        <f ca="1"/>
        <v>2020PFPRESINF2</v>
      </c>
      <c r="H16" s="437" t="str">
        <f ca="1"/>
        <v/>
      </c>
      <c r="I16" s="439" t="str">
        <f ca="1"/>
        <v>Procédure formalisée</v>
      </c>
      <c r="J16" s="439" t="str">
        <f ca="1"/>
        <v>Accord-cadre</v>
      </c>
      <c r="K16" s="439" t="str">
        <f ca="1"/>
        <v>à bons de commande sans minimum et avec maximum</v>
      </c>
      <c r="L16" s="440">
        <f ca="1"/>
        <v>44106</v>
      </c>
      <c r="M16" s="440">
        <f ca="1"/>
        <v>45657</v>
      </c>
      <c r="N16" s="438">
        <f ca="1"/>
        <v>4600003660</v>
      </c>
      <c r="O16" s="441">
        <f ca="1"/>
        <v>150000</v>
      </c>
      <c r="P16" s="437" t="str">
        <f ca="1"/>
        <v>Fournitures courantes</v>
      </c>
      <c r="Q16" s="438">
        <f ca="1"/>
        <v>14479</v>
      </c>
      <c r="R16" s="442" t="str">
        <f ca="1"/>
        <v>INFHOTEP</v>
      </c>
      <c r="S16" s="437" t="str">
        <f ca="1"/>
        <v/>
      </c>
      <c r="T16" s="438" t="str">
        <f ca="1"/>
        <v>FR</v>
      </c>
      <c r="U16" s="438"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16" s="437" t="str">
        <f ca="1"/>
        <v>Tous les sites de l'UPEC sauf marché(s) réservé(s) ou limité(s) à certains services particuliers. Contacter le Pôle achats dans le doute.</v>
      </c>
      <c r="W16" s="438" t="str">
        <f ca="1"/>
        <v>ID.18</v>
      </c>
      <c r="X16" s="443" t="str">
        <f ca="1"/>
        <v>INFORMATIQUE : AUTRES MISSIONS D'ETUDES ET DE CONSEILS</v>
      </c>
    </row>
    <row r="17" spans="1:24" ht="50.15" customHeight="1" x14ac:dyDescent="0.35">
      <c r="A17" s="197" t="str">
        <f ca="1"/>
        <v>Marché terminé</v>
      </c>
      <c r="B17" s="435" t="str">
        <f ca="1"/>
        <v>I</v>
      </c>
      <c r="C17" s="436" t="str">
        <f ca="1"/>
        <v>💻 Informatique &amp; Audio.</v>
      </c>
      <c r="D17" s="437" t="str">
        <f ca="1"/>
        <v>Pôle Achats</v>
      </c>
      <c r="E17" s="438" t="str">
        <f ca="1"/>
        <v>2020PFPRESINF2</v>
      </c>
      <c r="F17" s="437" t="str">
        <f ca="1"/>
        <v/>
      </c>
      <c r="G17" s="438" t="str">
        <f ca="1"/>
        <v>2020PFPRESINF2</v>
      </c>
      <c r="H17" s="437" t="str">
        <f ca="1"/>
        <v/>
      </c>
      <c r="I17" s="439" t="str">
        <f ca="1"/>
        <v>Procédure formalisée</v>
      </c>
      <c r="J17" s="439" t="str">
        <f ca="1"/>
        <v>Accord-cadre</v>
      </c>
      <c r="K17" s="439" t="str">
        <f ca="1"/>
        <v>à bons de commande sans minimum et avec maximum</v>
      </c>
      <c r="L17" s="440">
        <f ca="1"/>
        <v>44106</v>
      </c>
      <c r="M17" s="440">
        <f ca="1"/>
        <v>45657</v>
      </c>
      <c r="N17" s="438">
        <f ca="1"/>
        <v>4600003669</v>
      </c>
      <c r="O17" s="441">
        <f ca="1"/>
        <v>1550000</v>
      </c>
      <c r="P17" s="437" t="str">
        <f ca="1"/>
        <v>Fournitures courantes</v>
      </c>
      <c r="Q17" s="438">
        <f ca="1"/>
        <v>14481</v>
      </c>
      <c r="R17" s="442" t="str">
        <f ca="1"/>
        <v>L ATELIER</v>
      </c>
      <c r="S17" s="437" t="str">
        <f ca="1"/>
        <v/>
      </c>
      <c r="T17" s="438" t="str">
        <f ca="1"/>
        <v>FR</v>
      </c>
      <c r="U17" s="438"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17" s="437" t="str">
        <f ca="1"/>
        <v>Tous les sites de l'UPEC sauf marché(s) réservé(s) ou limité(s) à certains services particuliers. Contacter le Pôle achats dans le doute.</v>
      </c>
      <c r="W17" s="438" t="str">
        <f ca="1"/>
        <v>ID.18</v>
      </c>
      <c r="X17" s="443" t="str">
        <f ca="1"/>
        <v>INFORMATIQUE : AUTRES MISSIONS D'ETUDES ET DE CONSEILS</v>
      </c>
    </row>
    <row r="18" spans="1:24" ht="50.15" customHeight="1" x14ac:dyDescent="0.35">
      <c r="A18" s="197" t="str">
        <f ca="1"/>
        <v>Marché terminé</v>
      </c>
      <c r="B18" s="435" t="str">
        <f ca="1"/>
        <v>I</v>
      </c>
      <c r="C18" s="436" t="str">
        <f ca="1"/>
        <v>💻 Informatique &amp; Audio.</v>
      </c>
      <c r="D18" s="437" t="str">
        <f ca="1"/>
        <v>Pôle Achats</v>
      </c>
      <c r="E18" s="438" t="str">
        <f ca="1"/>
        <v>2017PFBUSCDSID</v>
      </c>
      <c r="F18" s="437" t="str">
        <f ca="1"/>
        <v>Fourniture installation hébergement dans le cloud et maintenance du système d’information documentaire du SCD</v>
      </c>
      <c r="G18" s="438" t="str">
        <f ca="1"/>
        <v>2017PFBUSCDSID</v>
      </c>
      <c r="H18" s="437" t="str">
        <f ca="1"/>
        <v>Fourniture installation hébergement dans le cloud et maintenance du système d’information documentaire du SCD</v>
      </c>
      <c r="I18" s="439" t="str">
        <f ca="1"/>
        <v>Procédure formalisée</v>
      </c>
      <c r="J18" s="439" t="str">
        <f ca="1"/>
        <v>Marché</v>
      </c>
      <c r="K18" s="439" t="str">
        <f ca="1"/>
        <v>à tranches</v>
      </c>
      <c r="L18" s="440">
        <f ca="1"/>
        <v>42998</v>
      </c>
      <c r="M18" s="440">
        <f ca="1"/>
        <v>45714</v>
      </c>
      <c r="N18" s="438">
        <f ca="1"/>
        <v>4600003725</v>
      </c>
      <c r="O18" s="441">
        <f ca="1"/>
        <v>0</v>
      </c>
      <c r="P18" s="437" t="str">
        <f ca="1"/>
        <v>Fournitures courantes</v>
      </c>
      <c r="Q18" s="438">
        <f ca="1"/>
        <v>1957</v>
      </c>
      <c r="R18" s="442" t="str">
        <f ca="1"/>
        <v>EX LIBRIS FRANCE</v>
      </c>
      <c r="S18" s="437" t="str">
        <f ca="1"/>
        <v>Tél : 0157021250</v>
      </c>
      <c r="T18" s="438" t="str">
        <f ca="1"/>
        <v>FR</v>
      </c>
      <c r="U18" s="444" t="str">
        <f ca="1"/>
        <v>https://upecnumerique.sharepoint.com/sites/DAF-PRB/documents_contractuels/Forms/AllItems.aspx?RootFolder=/sites%2FDAF%2DPRB%2Fdocuments%5Fcontractuels%2F1%2EMarch%C3%A9s%20ouverts%20%C3%A0%20TOUS%2F4%2EFonctionnement%20Courant%2F2017PFBUSCDSID&amp;View=%7B6F884D63%2DDCF1%2D49B2%2DBCDC%2DBDF571290E5C%7D</v>
      </c>
      <c r="V18" s="437" t="str">
        <f ca="1"/>
        <v>Tous les sites de l'UPEC sauf marché(s) réservé(s) ou limité(s) à certains services particuliers. Contacter le Pôle achats dans le doute.</v>
      </c>
      <c r="W18" s="438" t="str">
        <f ca="1"/>
        <v>IB.32</v>
      </c>
      <c r="X18" s="443" t="str">
        <f ca="1"/>
        <v>DROITS D'UTILISATION DES AUTRES LOGICIELS (ON PREMISE)</v>
      </c>
    </row>
    <row r="19" spans="1:24" ht="50.15" customHeight="1" x14ac:dyDescent="0.35">
      <c r="A19" s="197" t="str">
        <f ca="1"/>
        <v>Marché terminé</v>
      </c>
      <c r="B19" s="435" t="str">
        <f ca="1"/>
        <v>I</v>
      </c>
      <c r="C19" s="436" t="str">
        <f ca="1"/>
        <v>💻 Informatique &amp; Audio.</v>
      </c>
      <c r="D19" s="437" t="str">
        <f ca="1"/>
        <v>Pôle Achats</v>
      </c>
      <c r="E19" s="438" t="str">
        <f ca="1"/>
        <v>2020PFPRESINF4</v>
      </c>
      <c r="F19" s="437" t="str">
        <f ca="1"/>
        <v/>
      </c>
      <c r="G19" s="438" t="str">
        <f ca="1"/>
        <v>2020PFPRESINF4</v>
      </c>
      <c r="H19" s="437" t="str">
        <f ca="1"/>
        <v/>
      </c>
      <c r="I19" s="439" t="str">
        <f ca="1"/>
        <v>Procédure formalisée</v>
      </c>
      <c r="J19" s="439" t="str">
        <f ca="1"/>
        <v>Accord-cadre</v>
      </c>
      <c r="K19" s="439" t="str">
        <f ca="1"/>
        <v>à bons de commande sans minimum et avec maximum</v>
      </c>
      <c r="L19" s="440">
        <f ca="1"/>
        <v>44106</v>
      </c>
      <c r="M19" s="440">
        <f ca="1"/>
        <v>45566</v>
      </c>
      <c r="N19" s="438">
        <f ca="1"/>
        <v>4600003750</v>
      </c>
      <c r="O19" s="441">
        <f ca="1"/>
        <v>150000</v>
      </c>
      <c r="P19" s="437" t="str">
        <f ca="1"/>
        <v>Fournitures courantes</v>
      </c>
      <c r="Q19" s="438">
        <f ca="1"/>
        <v>5777</v>
      </c>
      <c r="R19" s="442" t="str">
        <f ca="1"/>
        <v>RESOLIS - MIND TECHNOLOGIES</v>
      </c>
      <c r="S19" s="437" t="str">
        <f ca="1"/>
        <v/>
      </c>
      <c r="T19" s="438" t="str">
        <f ca="1"/>
        <v>FR</v>
      </c>
      <c r="U19" s="444"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19" s="437" t="str">
        <f ca="1"/>
        <v>Tous les sites de l'UPEC sauf marché(s) réservé(s) ou limité(s) à certains services particuliers. Contacter le Pôle achats dans le doute.</v>
      </c>
      <c r="W19" s="438" t="str">
        <f ca="1"/>
        <v>ID.19</v>
      </c>
      <c r="X19" s="443" t="str">
        <f ca="1"/>
        <v>NE PLUS UTILISER - UTILISER ID.76</v>
      </c>
    </row>
    <row r="20" spans="1:24" ht="50.15" customHeight="1" x14ac:dyDescent="0.35">
      <c r="A20" s="197" t="str">
        <f ca="1"/>
        <v>Marché terminé</v>
      </c>
      <c r="B20" s="435" t="str">
        <f ca="1"/>
        <v>I</v>
      </c>
      <c r="C20" s="436" t="str">
        <f ca="1"/>
        <v>💻 Informatique &amp; Audio.</v>
      </c>
      <c r="D20" s="437" t="str">
        <f ca="1"/>
        <v>Pôle Achats</v>
      </c>
      <c r="E20" s="438" t="str">
        <f ca="1"/>
        <v>2020PFPRESINF4</v>
      </c>
      <c r="F20" s="437" t="str">
        <f ca="1"/>
        <v/>
      </c>
      <c r="G20" s="438" t="str">
        <f ca="1"/>
        <v>2020PFPRESINF4</v>
      </c>
      <c r="H20" s="437" t="str">
        <f ca="1"/>
        <v/>
      </c>
      <c r="I20" s="439" t="str">
        <f ca="1"/>
        <v>Procédure formalisée</v>
      </c>
      <c r="J20" s="439" t="str">
        <f ca="1"/>
        <v>Accord-cadre</v>
      </c>
      <c r="K20" s="439" t="str">
        <f ca="1"/>
        <v>à bons de commande sans minimum et avec maximum</v>
      </c>
      <c r="L20" s="440">
        <f ca="1"/>
        <v>44106</v>
      </c>
      <c r="M20" s="440">
        <f ca="1"/>
        <v>45566</v>
      </c>
      <c r="N20" s="438">
        <f ca="1"/>
        <v>4600003751</v>
      </c>
      <c r="O20" s="441">
        <f ca="1"/>
        <v>150000</v>
      </c>
      <c r="P20" s="437" t="str">
        <f ca="1"/>
        <v>Fournitures courantes</v>
      </c>
      <c r="Q20" s="438">
        <f ca="1"/>
        <v>5777</v>
      </c>
      <c r="R20" s="442" t="str">
        <f ca="1"/>
        <v>RESOLIS - MIND TECHNOLOGIES</v>
      </c>
      <c r="S20" s="437" t="str">
        <f ca="1"/>
        <v/>
      </c>
      <c r="T20" s="438" t="str">
        <f ca="1"/>
        <v>FR</v>
      </c>
      <c r="U20" s="444"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20" s="437" t="str">
        <f ca="1"/>
        <v>Tous les sites de l'UPEC sauf marché(s) réservé(s) ou limité(s) à certains services particuliers. Contacter le Pôle achats dans le doute.</v>
      </c>
      <c r="W20" s="438" t="str">
        <f ca="1"/>
        <v>ID.19</v>
      </c>
      <c r="X20" s="443" t="str">
        <f ca="1"/>
        <v>NE PLUS UTILISER - UTILISER ID.76</v>
      </c>
    </row>
    <row r="21" spans="1:24" ht="50.15" customHeight="1" x14ac:dyDescent="0.35">
      <c r="A21" s="197" t="str">
        <f ca="1"/>
        <v>Marché terminé</v>
      </c>
      <c r="B21" s="435" t="str">
        <f ca="1"/>
        <v>I</v>
      </c>
      <c r="C21" s="436" t="str">
        <f ca="1"/>
        <v>💻 Informatique &amp; Audio.</v>
      </c>
      <c r="D21" s="437" t="str">
        <f ca="1"/>
        <v>Pôle Achats</v>
      </c>
      <c r="E21" s="438" t="str">
        <f ca="1"/>
        <v>2020PFPRESINF4</v>
      </c>
      <c r="F21" s="437" t="str">
        <f ca="1"/>
        <v/>
      </c>
      <c r="G21" s="438" t="str">
        <f ca="1"/>
        <v>2020PFPRESINF4</v>
      </c>
      <c r="H21" s="437" t="str">
        <f ca="1"/>
        <v/>
      </c>
      <c r="I21" s="439" t="str">
        <f ca="1"/>
        <v>Procédure formalisée</v>
      </c>
      <c r="J21" s="439" t="str">
        <f ca="1"/>
        <v>Accord-cadre</v>
      </c>
      <c r="K21" s="439" t="str">
        <f ca="1"/>
        <v>à bons de commande sans minimum et avec maximum</v>
      </c>
      <c r="L21" s="440">
        <f ca="1"/>
        <v>44106</v>
      </c>
      <c r="M21" s="440">
        <f ca="1"/>
        <v>45566</v>
      </c>
      <c r="N21" s="438">
        <f ca="1"/>
        <v>4600003754</v>
      </c>
      <c r="O21" s="441">
        <f ca="1"/>
        <v>150000</v>
      </c>
      <c r="P21" s="437" t="str">
        <f ca="1"/>
        <v>Fournitures courantes</v>
      </c>
      <c r="Q21" s="438">
        <f ca="1"/>
        <v>14480</v>
      </c>
      <c r="R21" s="442" t="str">
        <f ca="1"/>
        <v>ACTIMAGE</v>
      </c>
      <c r="S21" s="437" t="str">
        <f ca="1"/>
        <v/>
      </c>
      <c r="T21" s="438" t="str">
        <f ca="1"/>
        <v>FR</v>
      </c>
      <c r="U21" s="444"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21" s="437" t="str">
        <f ca="1"/>
        <v>Tous les sites de l'UPEC sauf marché(s) réservé(s) ou limité(s) à certains services particuliers. Contacter le Pôle achats dans le doute.</v>
      </c>
      <c r="W21" s="438" t="str">
        <f ca="1"/>
        <v>ID.19</v>
      </c>
      <c r="X21" s="443" t="str">
        <f ca="1"/>
        <v>NE PLUS UTILISER - UTILISER ID.76</v>
      </c>
    </row>
    <row r="22" spans="1:24" ht="50.15" customHeight="1" x14ac:dyDescent="0.35">
      <c r="A22" s="197" t="str">
        <f ca="1"/>
        <v>Marché terminé</v>
      </c>
      <c r="B22" s="435" t="str">
        <f ca="1"/>
        <v>I</v>
      </c>
      <c r="C22" s="436" t="str">
        <f ca="1"/>
        <v>💻 Informatique &amp; Audio.</v>
      </c>
      <c r="D22" s="437" t="str">
        <f ca="1"/>
        <v>Pôle Achats</v>
      </c>
      <c r="E22" s="438" t="str">
        <f ca="1"/>
        <v>2020PFPRESINF4</v>
      </c>
      <c r="F22" s="437" t="str">
        <f ca="1"/>
        <v/>
      </c>
      <c r="G22" s="438" t="str">
        <f ca="1"/>
        <v>2020PFPRESINF4</v>
      </c>
      <c r="H22" s="437" t="str">
        <f ca="1"/>
        <v/>
      </c>
      <c r="I22" s="439" t="str">
        <f ca="1"/>
        <v>Procédure formalisée</v>
      </c>
      <c r="J22" s="439" t="str">
        <f ca="1"/>
        <v>Accord-cadre</v>
      </c>
      <c r="K22" s="439" t="str">
        <f ca="1"/>
        <v>à bons de commande sans minimum et avec maximum</v>
      </c>
      <c r="L22" s="440">
        <f ca="1"/>
        <v>44106</v>
      </c>
      <c r="M22" s="440">
        <f ca="1"/>
        <v>45566</v>
      </c>
      <c r="N22" s="438">
        <f ca="1"/>
        <v>4600003756</v>
      </c>
      <c r="O22" s="441">
        <f ca="1"/>
        <v>150000</v>
      </c>
      <c r="P22" s="437" t="str">
        <f ca="1"/>
        <v>Fournitures courantes</v>
      </c>
      <c r="Q22" s="438">
        <f ca="1"/>
        <v>14477</v>
      </c>
      <c r="R22" s="442" t="str">
        <f ca="1"/>
        <v>ALTETIA</v>
      </c>
      <c r="S22" s="437" t="str">
        <f ca="1"/>
        <v/>
      </c>
      <c r="T22" s="438" t="str">
        <f ca="1"/>
        <v>FR</v>
      </c>
      <c r="U22" s="444"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22" s="437" t="str">
        <f ca="1"/>
        <v>Tous les sites de l'UPEC sauf marché(s) réservé(s) ou limité(s) à certains services particuliers. Contacter le Pôle achats dans le doute.</v>
      </c>
      <c r="W22" s="438" t="str">
        <f ca="1"/>
        <v>ID.19</v>
      </c>
      <c r="X22" s="443" t="str">
        <f ca="1"/>
        <v>NE PLUS UTILISER - UTILISER ID.76</v>
      </c>
    </row>
    <row r="23" spans="1:24" ht="50.15" customHeight="1" x14ac:dyDescent="0.35">
      <c r="A23" s="197" t="str">
        <f ca="1"/>
        <v>Marché terminé</v>
      </c>
      <c r="B23" s="435" t="str">
        <f ca="1"/>
        <v>I</v>
      </c>
      <c r="C23" s="436" t="str">
        <f ca="1"/>
        <v>💻 Informatique &amp; Audio.</v>
      </c>
      <c r="D23" s="437" t="str">
        <f ca="1"/>
        <v>Pôle Achats</v>
      </c>
      <c r="E23" s="438" t="str">
        <f ca="1"/>
        <v>2021PFINFORMAT</v>
      </c>
      <c r="F23" s="437" t="str">
        <f ca="1"/>
        <v>Imprimantes</v>
      </c>
      <c r="G23" s="438" t="str">
        <f ca="1"/>
        <v>2021PFINFORMAT</v>
      </c>
      <c r="H23" s="437" t="str">
        <f ca="1"/>
        <v>Imprimantes</v>
      </c>
      <c r="I23" s="439" t="str">
        <f ca="1"/>
        <v>Procédure formalisée</v>
      </c>
      <c r="J23" s="439" t="str">
        <f ca="1"/>
        <v>Contrat à bon de commande</v>
      </c>
      <c r="K23" s="439" t="str">
        <f ca="1"/>
        <v>Contrat à bon de commande</v>
      </c>
      <c r="L23" s="440">
        <f ca="1"/>
        <v>44295</v>
      </c>
      <c r="M23" s="440">
        <f ca="1"/>
        <v>45755</v>
      </c>
      <c r="N23" s="438">
        <f ca="1"/>
        <v>4600003761</v>
      </c>
      <c r="O23" s="441">
        <f ca="1"/>
        <v>100000</v>
      </c>
      <c r="P23" s="437" t="str">
        <f ca="1"/>
        <v>Fournitures courantes</v>
      </c>
      <c r="Q23" s="438">
        <f ca="1"/>
        <v>15066</v>
      </c>
      <c r="R23" s="442" t="str">
        <f ca="1"/>
        <v>HELIAQ</v>
      </c>
      <c r="S23" s="437" t="str">
        <f ca="1"/>
        <v>Thierry Boué – Commercial grands comptes, E-mail : adv-paris,cit@koesio.com; thierry.boue@koesio.com; 16 / 18 Rue Panicale, 78320 LA VERRIERE; Tel : 01 30 16 24 80, 06 88 46 39 10</v>
      </c>
      <c r="T23" s="438" t="str">
        <f ca="1"/>
        <v>FR</v>
      </c>
      <c r="U23" s="444" t="str">
        <f ca="1"/>
        <v>https://upecnumerique.sharepoint.com/:f:/r/sites/DAF-PRB/documents_contractuels/1.March%C3%A9s ouverts %C3%A0 TOUS/5.Informatiques-bureatiques/2021PFINFORMAT1?csf=1&amp;web=1&amp;e=aUnDkX</v>
      </c>
      <c r="V23" s="437" t="str">
        <f ca="1"/>
        <v>Tous les sites de l'UPEC sauf marché(s) réservé(s) ou limité(s) à certains services particuliers. Contacter le Pôle achats dans le doute.</v>
      </c>
      <c r="W23" s="438" t="str">
        <f ca="1"/>
        <v>IA.21</v>
      </c>
      <c r="X23" s="443" t="str">
        <f ca="1"/>
        <v>IMPRIMANTES</v>
      </c>
    </row>
    <row r="24" spans="1:24" ht="50.15" customHeight="1" x14ac:dyDescent="0.35">
      <c r="A24" s="197" t="str">
        <f ca="1"/>
        <v>Marché terminé</v>
      </c>
      <c r="B24" s="435" t="str">
        <f ca="1"/>
        <v>I</v>
      </c>
      <c r="C24" s="436" t="str">
        <f ca="1"/>
        <v>💻 Informatique &amp; Audio.</v>
      </c>
      <c r="D24" s="437" t="str">
        <f ca="1"/>
        <v>Pôle Achats</v>
      </c>
      <c r="E24" s="438" t="str">
        <f ca="1"/>
        <v>2021PFINFORMAT</v>
      </c>
      <c r="F24" s="437" t="str">
        <f ca="1"/>
        <v>Imprimantes</v>
      </c>
      <c r="G24" s="438" t="str">
        <f ca="1"/>
        <v>2021PFINFORMAT</v>
      </c>
      <c r="H24" s="437" t="str">
        <f ca="1"/>
        <v>Imprimantes</v>
      </c>
      <c r="I24" s="439" t="str">
        <f ca="1"/>
        <v>Procédure formalisée</v>
      </c>
      <c r="J24" s="439" t="str">
        <f ca="1"/>
        <v>Contrat à bon de commande</v>
      </c>
      <c r="K24" s="439" t="str">
        <f ca="1"/>
        <v>Contrat à bon de commande</v>
      </c>
      <c r="L24" s="440">
        <f ca="1"/>
        <v>44295</v>
      </c>
      <c r="M24" s="440">
        <f ca="1"/>
        <v>45755</v>
      </c>
      <c r="N24" s="438">
        <f ca="1"/>
        <v>4600003762</v>
      </c>
      <c r="O24" s="441">
        <f ca="1"/>
        <v>200000</v>
      </c>
      <c r="P24" s="437" t="str">
        <f ca="1"/>
        <v>Fournitures courantes</v>
      </c>
      <c r="Q24" s="438">
        <f ca="1"/>
        <v>15066</v>
      </c>
      <c r="R24" s="442" t="str">
        <f ca="1"/>
        <v>HELIAQ</v>
      </c>
      <c r="S24" s="437" t="str">
        <f ca="1"/>
        <v>Thierry Boué – Commercial grands comptes, E-mail : adv-paris,cit@koesio.com; thierry.boue@koesio.com; 16 / 18 Rue Panicale, 78320 LA VERRIERE; Tel : 01 30 16 24 80, 06 88 46 39 10</v>
      </c>
      <c r="T24" s="438" t="str">
        <f ca="1"/>
        <v>FR</v>
      </c>
      <c r="U24" s="444" t="str">
        <f ca="1"/>
        <v>https://upecnumerique.sharepoint.com/:f:/r/sites/DAF-PRB/documents_contractuels/1.March%C3%A9s ouverts %C3%A0 TOUS/5.Informatiques-bureatiques/2021PFINFORMAT1?csf=1&amp;web=1&amp;e=aUnDkX</v>
      </c>
      <c r="V24" s="437" t="str">
        <f ca="1"/>
        <v>Tous les sites de l'UPEC sauf marché(s) réservé(s) ou limité(s) à certains services particuliers. Contacter le Pôle achats dans le doute.</v>
      </c>
      <c r="W24" s="438" t="str">
        <f ca="1"/>
        <v>IA.21 ; IC.11</v>
      </c>
      <c r="X24" s="443" t="str">
        <f ca="1"/>
        <v>IMPRIMANTES</v>
      </c>
    </row>
    <row r="25" spans="1:24" ht="50.15" customHeight="1" x14ac:dyDescent="0.35">
      <c r="A25" s="197" t="str">
        <f ca="1"/>
        <v>Marché terminé</v>
      </c>
      <c r="B25" s="435" t="str">
        <f ca="1"/>
        <v>I</v>
      </c>
      <c r="C25" s="436" t="str">
        <f ca="1"/>
        <v>💻 Informatique &amp; Audio.</v>
      </c>
      <c r="D25" s="437" t="str">
        <f ca="1"/>
        <v>Pôle Achats</v>
      </c>
      <c r="E25" s="438" t="str">
        <f ca="1"/>
        <v>2021PFINFORMAT</v>
      </c>
      <c r="F25" s="437" t="str">
        <f ca="1"/>
        <v>Imprimantes</v>
      </c>
      <c r="G25" s="438" t="str">
        <f ca="1"/>
        <v>2021PFINFORMAT</v>
      </c>
      <c r="H25" s="437" t="str">
        <f ca="1"/>
        <v>Imprimantes</v>
      </c>
      <c r="I25" s="439" t="str">
        <f ca="1"/>
        <v>Procédure formalisée</v>
      </c>
      <c r="J25" s="439" t="str">
        <f ca="1"/>
        <v>Contrat à bon de commande</v>
      </c>
      <c r="K25" s="439" t="str">
        <f ca="1"/>
        <v>Contrat à bon de commande</v>
      </c>
      <c r="L25" s="440">
        <f ca="1"/>
        <v>44295</v>
      </c>
      <c r="M25" s="440">
        <f ca="1"/>
        <v>45755</v>
      </c>
      <c r="N25" s="438">
        <f ca="1"/>
        <v>4600003765</v>
      </c>
      <c r="O25" s="441">
        <f ca="1"/>
        <v>150000</v>
      </c>
      <c r="P25" s="437" t="str">
        <f ca="1"/>
        <v>Fournitures courantes</v>
      </c>
      <c r="Q25" s="438">
        <f ca="1"/>
        <v>10202</v>
      </c>
      <c r="R25" s="442" t="str">
        <f ca="1"/>
        <v>ESI FRANCE</v>
      </c>
      <c r="S25" s="437" t="str">
        <f ca="1"/>
        <v>Thierry Boué – Commercial grands comptes, E-mail : adv-paris,cit@koesio.com; thierry.boue@koesio.com; 16 / 18 Rue Panicale, 78320 LA VERRIERE; Tel : 01 30 16 24 80, 06 88 46 39 10</v>
      </c>
      <c r="T25" s="438" t="str">
        <f ca="1"/>
        <v>FR</v>
      </c>
      <c r="U25" s="444" t="str">
        <f ca="1"/>
        <v>https://upecnumerique.sharepoint.com/:f:/r/sites/DAF-PRB/documents_contractuels/1.March%C3%A9s ouverts %C3%A0 TOUS/5.Informatiques-bureatiques/2021PFINFORMAT1?csf=1&amp;web=1&amp;e=aUnDkX</v>
      </c>
      <c r="V25" s="437" t="str">
        <f ca="1"/>
        <v>Tous les sites de l'UPEC sauf marché(s) réservé(s) ou limité(s) à certains services particuliers. Contacter le Pôle achats dans le doute.</v>
      </c>
      <c r="W25" s="438" t="str">
        <f ca="1"/>
        <v>IA.22</v>
      </c>
      <c r="X25" s="443" t="str">
        <f ca="1"/>
        <v>CONSOMMABLES POUR IMPRIMANTES</v>
      </c>
    </row>
    <row r="26" spans="1:24" ht="50.15" customHeight="1" x14ac:dyDescent="0.35">
      <c r="A26" s="197" t="str">
        <f ca="1"/>
        <v>Marché terminé</v>
      </c>
      <c r="B26" s="435" t="str">
        <f ca="1"/>
        <v>I</v>
      </c>
      <c r="C26" s="436" t="str">
        <f ca="1"/>
        <v>💻 Informatique &amp; Audio.</v>
      </c>
      <c r="D26" s="437" t="str">
        <f ca="1"/>
        <v>Pôle Achats</v>
      </c>
      <c r="E26" s="438" t="str">
        <f ca="1"/>
        <v>2021PFINFORMAT</v>
      </c>
      <c r="F26" s="437" t="str">
        <f ca="1"/>
        <v>Consommables d’impression</v>
      </c>
      <c r="G26" s="438" t="str">
        <f ca="1"/>
        <v>2021PFINFORMAT</v>
      </c>
      <c r="H26" s="437" t="str">
        <f ca="1"/>
        <v>Consommables d’impression</v>
      </c>
      <c r="I26" s="439" t="str">
        <f ca="1"/>
        <v>Procédure formalisée</v>
      </c>
      <c r="J26" s="439" t="str">
        <f ca="1"/>
        <v>Contrat à bon de commande</v>
      </c>
      <c r="K26" s="439" t="str">
        <f ca="1"/>
        <v>Contrat à bon de commande</v>
      </c>
      <c r="L26" s="440">
        <f ca="1"/>
        <v>44295</v>
      </c>
      <c r="M26" s="440">
        <f ca="1"/>
        <v>45755</v>
      </c>
      <c r="N26" s="438">
        <f ca="1"/>
        <v>4600003766</v>
      </c>
      <c r="O26" s="441">
        <f ca="1"/>
        <v>405000</v>
      </c>
      <c r="P26" s="437" t="str">
        <f ca="1"/>
        <v>Fournitures courantes</v>
      </c>
      <c r="Q26" s="438">
        <f ca="1"/>
        <v>10202</v>
      </c>
      <c r="R26" s="442" t="str">
        <f ca="1"/>
        <v>ESI FRANCE</v>
      </c>
      <c r="S26" s="437" t="str">
        <f ca="1"/>
        <v>11 Rue de Paris – 95270 Viarmes
Tel: 01 34 09 29 50 / Fax: 01 34 09 30 18
Mail : lpheurley@esi-France.fr</v>
      </c>
      <c r="T26" s="438" t="str">
        <f ca="1"/>
        <v>FR</v>
      </c>
      <c r="U26" s="444" t="str">
        <f ca="1"/>
        <v>https://upecnumerique.sharepoint.com/:f:/r/sites/DAF-PRB/documents_contractuels/1.March%C3%A9s ouverts %C3%A0 TOUS/5.Informatiques-bureatiques/2021PFINFORMAT1?csf=1&amp;web=1&amp;e=aUnDkX</v>
      </c>
      <c r="V26" s="437" t="str">
        <f ca="1"/>
        <v>Tous les sites de l'UPEC sauf marché(s) réservé(s) ou limité(s) à certains services particuliers. Contacter le Pôle achats dans le doute.</v>
      </c>
      <c r="W26" s="438" t="str">
        <f ca="1"/>
        <v>IA.22</v>
      </c>
      <c r="X26" s="443" t="str">
        <f ca="1"/>
        <v>CONSOMMABLES POUR IMPRIMANTES</v>
      </c>
    </row>
    <row r="27" spans="1:24" ht="50.15" customHeight="1" x14ac:dyDescent="0.35">
      <c r="A27" s="197" t="str">
        <f ca="1"/>
        <v>Marché terminé</v>
      </c>
      <c r="B27" s="435" t="str">
        <f ca="1"/>
        <v>I</v>
      </c>
      <c r="C27" s="436" t="str">
        <f ca="1"/>
        <v>💻 Informatique &amp; Audio.</v>
      </c>
      <c r="D27" s="437" t="str">
        <f ca="1"/>
        <v>Pôle Achats</v>
      </c>
      <c r="E27" s="438" t="str">
        <f ca="1"/>
        <v>2021PNLOGIPAIE</v>
      </c>
      <c r="F27" s="437" t="str">
        <f ca="1"/>
        <v>Maintenance d’un logiciel de gestion de paie</v>
      </c>
      <c r="G27" s="438" t="str">
        <f ca="1"/>
        <v>2021PNLOGIPAIE</v>
      </c>
      <c r="H27" s="437" t="str">
        <f ca="1"/>
        <v>Maintenance d’un logiciel de gestion de paie</v>
      </c>
      <c r="I27" s="439" t="str">
        <f ca="1"/>
        <v>Procédure négociée</v>
      </c>
      <c r="J27" s="439" t="str">
        <f ca="1"/>
        <v>Contrat à bon de commande</v>
      </c>
      <c r="K27" s="439" t="str">
        <f ca="1"/>
        <v>Contrat à bon de commande</v>
      </c>
      <c r="L27" s="440">
        <f ca="1"/>
        <v>44335</v>
      </c>
      <c r="M27" s="440">
        <f ca="1"/>
        <v>45795</v>
      </c>
      <c r="N27" s="438">
        <f ca="1"/>
        <v>4600003773</v>
      </c>
      <c r="O27" s="441">
        <f ca="1"/>
        <v>62320</v>
      </c>
      <c r="P27" s="437" t="str">
        <f ca="1"/>
        <v>Services courants</v>
      </c>
      <c r="Q27" s="438">
        <f ca="1"/>
        <v>513</v>
      </c>
      <c r="R27" s="442" t="str">
        <f ca="1"/>
        <v>CEGAPE</v>
      </c>
      <c r="S27" s="437" t="str">
        <f ca="1"/>
        <v>sandy.gil@cegape.fr  --  0153299300</v>
      </c>
      <c r="T27" s="438" t="str">
        <f ca="1"/>
        <v>FR</v>
      </c>
      <c r="U27" s="444" t="str">
        <f ca="1"/>
        <v>https://upecnumerique.sharepoint.com/:f:/r/sites/DAF-PRB/documents_contractuels/2.March%C3%A9s%20acc%C3%A8s%20LIMITE/5.Informatiques-bureatiques/2021PNLOGIPAIE?csf=1&amp;web=1</v>
      </c>
      <c r="V27" s="437" t="str">
        <f ca="1"/>
        <v>Tous les sites de l'UPEC sauf marché(s) réservé(s) ou limité(s) à certains services particuliers. Contacter le Pôle achats dans le doute.</v>
      </c>
      <c r="W27" s="438" t="str">
        <f ca="1"/>
        <v>IB.34</v>
      </c>
      <c r="X27" s="443" t="str">
        <f ca="1"/>
        <v>SUPPORT ET MAINTENANCE DES AUTRES LOGICIELS NON SCIENTIFIQUE</v>
      </c>
    </row>
    <row r="28" spans="1:24" ht="50.15" customHeight="1" x14ac:dyDescent="0.35">
      <c r="A28" s="197" t="str">
        <f ca="1"/>
        <v>Marché terminé</v>
      </c>
      <c r="B28" s="435" t="str">
        <f ca="1"/>
        <v>I</v>
      </c>
      <c r="C28" s="436" t="str">
        <f ca="1"/>
        <v>💻 Informatique &amp; Audio.</v>
      </c>
      <c r="D28" s="437" t="str">
        <f ca="1"/>
        <v>Pôle Achats</v>
      </c>
      <c r="E28" s="438" t="str">
        <f ca="1"/>
        <v>2021MSLOGMSOFT</v>
      </c>
      <c r="F28" s="437" t="str">
        <f ca="1"/>
        <v>Logiciels Fourniture de produits Microsoft</v>
      </c>
      <c r="G28" s="438" t="str">
        <f ca="1"/>
        <v>2021MSLOGMSOFT</v>
      </c>
      <c r="H28" s="437" t="str">
        <f ca="1"/>
        <v>Logiciels Fourniture de produits Microsoft</v>
      </c>
      <c r="I28" s="439" t="str">
        <f ca="1"/>
        <v>Marché subséquent</v>
      </c>
      <c r="J28" s="439" t="str">
        <f ca="1"/>
        <v>Marché subséquent</v>
      </c>
      <c r="K28" s="439" t="str">
        <f ca="1"/>
        <v>Marché subséquent</v>
      </c>
      <c r="L28" s="440">
        <f ca="1"/>
        <v>44245</v>
      </c>
      <c r="M28" s="440">
        <f ca="1"/>
        <v>45705</v>
      </c>
      <c r="N28" s="438">
        <f ca="1"/>
        <v>4600003779</v>
      </c>
      <c r="O28" s="441">
        <f ca="1"/>
        <v>300000</v>
      </c>
      <c r="P28" s="437" t="str">
        <f ca="1"/>
        <v>Prestations intellectuelles</v>
      </c>
      <c r="Q28" s="438">
        <f ca="1"/>
        <v>15141</v>
      </c>
      <c r="R28" s="442" t="str">
        <f ca="1"/>
        <v>CRAYON FRANCE</v>
      </c>
      <c r="S28" s="437" t="str">
        <f ca="1"/>
        <v>microsoft-lot1@fr.crayon.com</v>
      </c>
      <c r="T28" s="438" t="str">
        <f ca="1"/>
        <v>FR</v>
      </c>
      <c r="U28" s="438" t="str">
        <f ca="1"/>
        <v>https://upecnumerique.sharepoint.com/sites/DAF-PRB/documents_contractuels/Forms/AllItems.aspx?RootFolder=/sites%2FDAF%2DPRB%2Fdocuments%5Fcontractuels%2F2%2EMarch%C3%A9s%20acc%C3%A8s%20LIMITE%2F10%2ECellule%20nationale%20logicielle%20%2DCNL%2F2025MSLOGMSOFT&amp;View=%7B6F884D63%2DDCF1%2D49B2%2DBCDC%2DBDF571290E5C%7D</v>
      </c>
      <c r="V28" s="437" t="str">
        <f ca="1"/>
        <v>Tous les sites de l'UPEC sauf marché(s) réservé(s) ou limité(s) à certains services particuliers. Contacter le Pôle achats dans le doute.</v>
      </c>
      <c r="W28" s="438" t="str">
        <f ca="1"/>
        <v>IB.11</v>
      </c>
      <c r="X28" s="443" t="str">
        <f ca="1"/>
        <v>DRTS UTILISAT DE LOG. STANDARDS DE BUREAUTIQUE (ON PREMISE)</v>
      </c>
    </row>
    <row r="29" spans="1:24" ht="50.15" customHeight="1" x14ac:dyDescent="0.35">
      <c r="A29" s="197" t="str">
        <f ca="1"/>
        <v>Marché terminé</v>
      </c>
      <c r="B29" s="435" t="str">
        <f ca="1"/>
        <v>I</v>
      </c>
      <c r="C29" s="436" t="str">
        <f ca="1"/>
        <v>💻 Informatique &amp; Audio.</v>
      </c>
      <c r="D29" s="437" t="str">
        <f ca="1"/>
        <v>Pôle Achats</v>
      </c>
      <c r="E29" s="438" t="str">
        <f ca="1"/>
        <v>2021MSLOGMSOFT</v>
      </c>
      <c r="F29" s="437" t="str">
        <f ca="1"/>
        <v>Logiciels Fourniture de produits Microsoft</v>
      </c>
      <c r="G29" s="438" t="str">
        <f ca="1"/>
        <v>2021MSLOGMSOFT</v>
      </c>
      <c r="H29" s="437" t="str">
        <f ca="1"/>
        <v>Logiciels Fourniture de produits Microsoft</v>
      </c>
      <c r="I29" s="439" t="str">
        <f ca="1"/>
        <v>Marché subséquent</v>
      </c>
      <c r="J29" s="439" t="str">
        <f ca="1"/>
        <v>Marché subséquent</v>
      </c>
      <c r="K29" s="439" t="str">
        <f ca="1"/>
        <v>Marché subséquent</v>
      </c>
      <c r="L29" s="440">
        <f ca="1"/>
        <v>44245</v>
      </c>
      <c r="M29" s="440">
        <f ca="1"/>
        <v>45705</v>
      </c>
      <c r="N29" s="438">
        <f ca="1"/>
        <v>4600003780</v>
      </c>
      <c r="O29" s="441">
        <f ca="1"/>
        <v>600000</v>
      </c>
      <c r="P29" s="437" t="str">
        <f ca="1"/>
        <v>Prestations intellectuelles</v>
      </c>
      <c r="Q29" s="438">
        <f ca="1"/>
        <v>15141</v>
      </c>
      <c r="R29" s="442" t="str">
        <f ca="1"/>
        <v>CRAYON FRANCE</v>
      </c>
      <c r="S29" s="437" t="str">
        <f ca="1"/>
        <v>microsoft-lot1@fr.crayon.com</v>
      </c>
      <c r="T29" s="438" t="str">
        <f ca="1"/>
        <v>FR</v>
      </c>
      <c r="U29" s="438" t="str">
        <f ca="1"/>
        <v>https://upecnumerique.sharepoint.com/sites/DAF-PRB/documents_contractuels/Forms/AllItems.aspx?RootFolder=/sites%2FDAF%2DPRB%2Fdocuments%5Fcontractuels%2F2%2EMarch%C3%A9s%20acc%C3%A8s%20LIMITE%2F10%2ECellule%20nationale%20logicielle%20%2DCNL%2F2025MSLOGMSOFT&amp;View=%7B6F884D63%2DDCF1%2D49B2%2DBCDC%2DBDF571290E5C%7D</v>
      </c>
      <c r="V29" s="437" t="str">
        <f ca="1"/>
        <v>Tous les sites de l'UPEC sauf marché(s) réservé(s) ou limité(s) à certains services particuliers. Contacter le Pôle achats dans le doute.</v>
      </c>
      <c r="W29" s="438" t="str">
        <f ca="1"/>
        <v>IB.11</v>
      </c>
      <c r="X29" s="443" t="str">
        <f ca="1"/>
        <v>DRTS UTILISAT DE LOG. STANDARDS DE BUREAUTIQUE (ON PREMISE)</v>
      </c>
    </row>
    <row r="30" spans="1:24" ht="50.15" customHeight="1" x14ac:dyDescent="0.35">
      <c r="A30" s="197" t="str">
        <f ca="1"/>
        <v>Marché terminé</v>
      </c>
      <c r="B30" s="435" t="str">
        <f ca="1"/>
        <v>I</v>
      </c>
      <c r="C30" s="436" t="str">
        <f ca="1"/>
        <v>💻 Informatique &amp; Audio.</v>
      </c>
      <c r="D30" s="437" t="str">
        <f ca="1"/>
        <v>Pôle Achats</v>
      </c>
      <c r="E30" s="438" t="str">
        <f ca="1"/>
        <v>2021MSLOGREDHA</v>
      </c>
      <c r="F30" s="437" t="str">
        <f ca="1"/>
        <v>Logiciels RED HAT</v>
      </c>
      <c r="G30" s="438" t="str">
        <f ca="1"/>
        <v>2021MSLOGREDHA</v>
      </c>
      <c r="H30" s="437" t="str">
        <f ca="1"/>
        <v>Logiciels RED HAT</v>
      </c>
      <c r="I30" s="439" t="str">
        <f ca="1"/>
        <v>Marché subséquent</v>
      </c>
      <c r="J30" s="439" t="str">
        <f ca="1"/>
        <v>Marché subséquent</v>
      </c>
      <c r="K30" s="439" t="str">
        <f ca="1"/>
        <v>Marché subséquent</v>
      </c>
      <c r="L30" s="440">
        <f ca="1"/>
        <v>44184</v>
      </c>
      <c r="M30" s="440">
        <f ca="1"/>
        <v>45644</v>
      </c>
      <c r="N30" s="438">
        <f ca="1"/>
        <v>4600003794</v>
      </c>
      <c r="O30" s="441">
        <f ca="1"/>
        <v>120000</v>
      </c>
      <c r="P30" s="437" t="str">
        <f ca="1"/>
        <v>Prestations intellectuelles</v>
      </c>
      <c r="Q30" s="438">
        <f ca="1"/>
        <v>10203</v>
      </c>
      <c r="R30" s="442" t="str">
        <f ca="1"/>
        <v>STARTX</v>
      </c>
      <c r="S30" s="437" t="str">
        <f ca="1"/>
        <v>Mél : mg@startx.fr / info@startx.fr
Tel : 01 46 69 00 00</v>
      </c>
      <c r="T30" s="438" t="str">
        <f ca="1"/>
        <v>FR</v>
      </c>
      <c r="U30" s="438" t="str">
        <f ca="1"/>
        <v>https://upecnumerique.sharepoint.com/sites/DAF-PRB/documents_contractuels/Forms/AllItems.aspx?RootFolder=/sites%2FDAF%2DPRB%2Fdocuments%5Fcontractuels%2F2%2EMarch%C3%A9s%20acc%C3%A8s%20LIMITE%2F10%2ECellule%20nationale%20logicielle%20%2DCNL%2F2025MSLOGREDHA&amp;View=%7B6F884D63%2DDCF1%2D49B2%2DBCDC%2DBDF571290E5C%7D</v>
      </c>
      <c r="V30" s="437" t="str">
        <f ca="1"/>
        <v>Tous les sites de l'UPEC sauf marché(s) réservé(s) ou limité(s) à certains services particuliers. Contacter le Pôle achats dans le doute.</v>
      </c>
      <c r="W30" s="438" t="str">
        <f ca="1"/>
        <v>IB.34</v>
      </c>
      <c r="X30" s="443" t="str">
        <f ca="1"/>
        <v>SUPPORT ET MAINTENANCE DES AUTRES LOGICIELS NON SCIENTIFIQUE</v>
      </c>
    </row>
    <row r="31" spans="1:24" ht="50.15" customHeight="1" x14ac:dyDescent="0.35">
      <c r="A31" s="197" t="str">
        <f ca="1"/>
        <v>Marché terminé</v>
      </c>
      <c r="B31" s="435" t="str">
        <f ca="1"/>
        <v>I</v>
      </c>
      <c r="C31" s="436" t="str">
        <f ca="1"/>
        <v>💻 Informatique &amp; Audio.</v>
      </c>
      <c r="D31" s="437" t="str">
        <f ca="1"/>
        <v>Pôle Achats</v>
      </c>
      <c r="E31" s="438" t="str">
        <f ca="1"/>
        <v>2021PAVIDEOLMS</v>
      </c>
      <c r="F31" s="437" t="str">
        <f ca="1"/>
        <v>VIDEOS INTEGREES AU LMS - CIDP</v>
      </c>
      <c r="G31" s="438" t="str">
        <f ca="1"/>
        <v>2021PAVIDEOLMS</v>
      </c>
      <c r="H31" s="437" t="str">
        <f ca="1"/>
        <v>VIDEOS INTEGREES AU LMS - CIDP</v>
      </c>
      <c r="I31" s="439" t="str">
        <f ca="1"/>
        <v>Procédure adaptée</v>
      </c>
      <c r="J31" s="439" t="str">
        <f ca="1"/>
        <v>Contrat à bon de commande</v>
      </c>
      <c r="K31" s="439" t="str">
        <f ca="1"/>
        <v>Contrat à bon de commande</v>
      </c>
      <c r="L31" s="440">
        <f ca="1"/>
        <v>44361</v>
      </c>
      <c r="M31" s="440">
        <f ca="1"/>
        <v>45456</v>
      </c>
      <c r="N31" s="438">
        <f ca="1"/>
        <v>4600003800</v>
      </c>
      <c r="O31" s="441">
        <f ca="1"/>
        <v>50000</v>
      </c>
      <c r="P31" s="437" t="str">
        <f ca="1"/>
        <v>Fournitures courantes</v>
      </c>
      <c r="Q31" s="438">
        <f ca="1"/>
        <v>15291</v>
      </c>
      <c r="R31" s="442" t="str">
        <f ca="1"/>
        <v>UBICAST</v>
      </c>
      <c r="S31" s="437" t="str">
        <f ca="1"/>
        <v/>
      </c>
      <c r="T31" s="438" t="str">
        <f ca="1"/>
        <v>FR</v>
      </c>
      <c r="U31" s="438" t="str">
        <f ca="1"/>
        <v>https://upecnumerique.sharepoint.com/sites/DAF-PRB/documents_contractuels/Forms/AllItems.aspx?RootFolder=/sites%2FDAF%2DPRB%2Fdocuments%5Fcontractuels%2F2%2EMarch%C3%A9s%20acc%C3%A8s%20LIMITE%2F6%2EServices%20%2DMaintenance%2F2024PAVIDEOSAN&amp;View=%7B6F884D63%2DDCF1%2D49B2%2DBCDC%2DBDF571290E5C%7D</v>
      </c>
      <c r="V31" s="437" t="str">
        <f ca="1"/>
        <v>Tous les sites de l'UPEC sauf marché(s) réservé(s) ou limité(s) à certains services particuliers. Contacter le Pôle achats dans le doute.</v>
      </c>
      <c r="W31" s="438" t="str">
        <f ca="1"/>
        <v>IB.22</v>
      </c>
      <c r="X31" s="443" t="str">
        <f ca="1"/>
        <v>NE PLUS UTILISER</v>
      </c>
    </row>
    <row r="32" spans="1:24" ht="50.15" customHeight="1" x14ac:dyDescent="0.35">
      <c r="A32" s="197" t="str">
        <f ca="1"/>
        <v>Marché terminé</v>
      </c>
      <c r="B32" s="435" t="str">
        <f ca="1"/>
        <v>I</v>
      </c>
      <c r="C32" s="436" t="str">
        <f ca="1"/>
        <v>💻 Informatique &amp; Audio.</v>
      </c>
      <c r="D32" s="437" t="str">
        <f ca="1"/>
        <v>Pôle Achats</v>
      </c>
      <c r="E32" s="438" t="str">
        <f ca="1"/>
        <v>2021MSMATINFO1</v>
      </c>
      <c r="F32" s="437" t="str">
        <f ca="1"/>
        <v>Postes de travail fixes avec leurs extensions</v>
      </c>
      <c r="G32" s="438" t="str">
        <f ca="1"/>
        <v>2021MSMATINFO1</v>
      </c>
      <c r="H32" s="437" t="str">
        <f ca="1"/>
        <v>Postes de travail fixes avec leurs extensions</v>
      </c>
      <c r="I32" s="439" t="str">
        <f ca="1"/>
        <v>Marché subséquent</v>
      </c>
      <c r="J32" s="439" t="str">
        <f ca="1"/>
        <v>Marché subséquent</v>
      </c>
      <c r="K32" s="439" t="str">
        <f ca="1"/>
        <v>Marché subséquent</v>
      </c>
      <c r="L32" s="440">
        <f ca="1"/>
        <v>44440</v>
      </c>
      <c r="M32" s="440">
        <f ca="1"/>
        <v>45900</v>
      </c>
      <c r="N32" s="438">
        <f ca="1"/>
        <v>4600003964</v>
      </c>
      <c r="O32" s="441">
        <f ca="1"/>
        <v>1000000</v>
      </c>
      <c r="P32" s="437" t="str">
        <f ca="1"/>
        <v>Fournitures courantes</v>
      </c>
      <c r="Q32" s="438">
        <f ca="1"/>
        <v>5976</v>
      </c>
      <c r="R32" s="442" t="str">
        <f ca="1"/>
        <v>HP FRANCE SAS</v>
      </c>
      <c r="S32" s="437" t="str">
        <f ca="1"/>
        <v>VOIR fiche exlication sur le lien SharePoint</v>
      </c>
      <c r="T32" s="438" t="str">
        <f ca="1"/>
        <v>FR</v>
      </c>
      <c r="U32" s="444" t="str">
        <f ca="1"/>
        <v xml:space="preserve">https://upecnumerique.sharepoint.com/:f:/s/DAF-PRB/IgCV2eun5lPTRrfeGEk-2DtNAZilrmqLCeSQ2ftt-aOnDws?e=OSfrVx </v>
      </c>
      <c r="V32" s="437" t="str">
        <f ca="1"/>
        <v>Tous les sites de l'UPEC sauf marché(s) réservé(s) ou limité(s) à certains services particuliers. Contacter le Pôle achats dans le doute.</v>
      </c>
      <c r="W32" s="438" t="str">
        <f ca="1"/>
        <v>IA.01 ; IA.24</v>
      </c>
      <c r="X32" s="443" t="str">
        <f ca="1"/>
        <v>MICRO-ORDINATEURS ET STATIONS DE TRAVAIL FIXES</v>
      </c>
    </row>
    <row r="33" spans="1:24" ht="50.15" customHeight="1" x14ac:dyDescent="0.35">
      <c r="A33" s="197" t="str">
        <f ca="1"/>
        <v>Marché terminé</v>
      </c>
      <c r="B33" s="435" t="str">
        <f ca="1"/>
        <v>I</v>
      </c>
      <c r="C33" s="436" t="str">
        <f ca="1"/>
        <v>💻 Informatique &amp; Audio.</v>
      </c>
      <c r="D33" s="437" t="str">
        <f ca="1"/>
        <v>Pôle Achats</v>
      </c>
      <c r="E33" s="438" t="str">
        <f ca="1"/>
        <v>2021MSMATINFO1</v>
      </c>
      <c r="F33" s="437" t="str">
        <f ca="1"/>
        <v>Postes de travail fixes avec leurs extensions</v>
      </c>
      <c r="G33" s="438" t="str">
        <f ca="1"/>
        <v>2021MSMATINFO1</v>
      </c>
      <c r="H33" s="437" t="str">
        <f ca="1"/>
        <v>Postes de travail fixes avec leurs extensions</v>
      </c>
      <c r="I33" s="439" t="str">
        <f ca="1"/>
        <v>Marché subséquent</v>
      </c>
      <c r="J33" s="439" t="str">
        <f ca="1"/>
        <v>Marché subséquent</v>
      </c>
      <c r="K33" s="439" t="str">
        <f ca="1"/>
        <v>Marché subséquent</v>
      </c>
      <c r="L33" s="440">
        <f ca="1"/>
        <v>44440</v>
      </c>
      <c r="M33" s="440">
        <f ca="1"/>
        <v>45900</v>
      </c>
      <c r="N33" s="438">
        <f ca="1"/>
        <v>4600003965</v>
      </c>
      <c r="O33" s="441">
        <f ca="1"/>
        <v>2000000</v>
      </c>
      <c r="P33" s="437" t="str">
        <f ca="1"/>
        <v>Fournitures courantes</v>
      </c>
      <c r="Q33" s="438">
        <f ca="1"/>
        <v>5976</v>
      </c>
      <c r="R33" s="442" t="str">
        <f ca="1"/>
        <v>HP FRANCE SAS</v>
      </c>
      <c r="S33" s="437" t="str">
        <f ca="1"/>
        <v>VOIR fiche exlication sur le lien SharePoint</v>
      </c>
      <c r="T33" s="438" t="str">
        <f ca="1"/>
        <v>FR</v>
      </c>
      <c r="U33" s="444" t="str">
        <f ca="1"/>
        <v>https://upecnumerique.sharepoint.com/sites/DAF-PRB/documents_contractuels/Forms/AllItems.aspx?id=%2Fsites%2FDAF%2DPRB%2Fdocuments%5Fcontractuels%2F1%2EMarch%C3%A9s%20ouverts%20%C3%A0%20TOUS%2F5%2EInformatiques%2Dbureatiques&amp;viewid=6f884d63%2Ddcf1%2D49b2%2Dbcdc%2Dbdf571290e5c</v>
      </c>
      <c r="V33" s="437" t="str">
        <f ca="1"/>
        <v>Tous les sites de l'UPEC sauf marché(s) réservé(s) ou limité(s) à certains services particuliers. Contacter le Pôle achats dans le doute.</v>
      </c>
      <c r="W33" s="438" t="str">
        <f ca="1"/>
        <v>IA.01 ; IA.24 ; IA.25 ; IC.01 ; IA.11</v>
      </c>
      <c r="X33" s="443" t="str">
        <f ca="1"/>
        <v>MICRO-ORDINATEURS ET STATIONS DE TRAVAIL FIXES</v>
      </c>
    </row>
    <row r="34" spans="1:24" ht="50.15" customHeight="1" x14ac:dyDescent="0.35">
      <c r="A34" s="197" t="str">
        <f ca="1"/>
        <v>Marché terminé</v>
      </c>
      <c r="B34" s="435" t="str">
        <f ca="1"/>
        <v>I</v>
      </c>
      <c r="C34" s="436" t="str">
        <f ca="1"/>
        <v>💻 Informatique &amp; Audio.</v>
      </c>
      <c r="D34" s="437" t="str">
        <f ca="1"/>
        <v>Pôle Achats</v>
      </c>
      <c r="E34" s="438" t="str">
        <f ca="1"/>
        <v>2021MSMATINFO2</v>
      </c>
      <c r="F34" s="437" t="str">
        <f ca="1"/>
        <v>Postes de travail portables avec leurs extensions</v>
      </c>
      <c r="G34" s="438" t="str">
        <f ca="1"/>
        <v>2021MSMATINFO2</v>
      </c>
      <c r="H34" s="437" t="str">
        <f ca="1"/>
        <v>Postes de travail portables avec leurs extensions</v>
      </c>
      <c r="I34" s="439" t="str">
        <f ca="1"/>
        <v>Marché subséquent</v>
      </c>
      <c r="J34" s="439" t="str">
        <f ca="1"/>
        <v>Marché subséquent</v>
      </c>
      <c r="K34" s="439" t="str">
        <f ca="1"/>
        <v>Marché subséquent</v>
      </c>
      <c r="L34" s="440">
        <f ca="1"/>
        <v>44440</v>
      </c>
      <c r="M34" s="440">
        <f ca="1"/>
        <v>45900</v>
      </c>
      <c r="N34" s="438">
        <f ca="1"/>
        <v>4600003968</v>
      </c>
      <c r="O34" s="441">
        <f ca="1"/>
        <v>3000000</v>
      </c>
      <c r="P34" s="437" t="str">
        <f ca="1"/>
        <v>Fournitures courantes</v>
      </c>
      <c r="Q34" s="438">
        <f ca="1"/>
        <v>5976</v>
      </c>
      <c r="R34" s="442" t="str">
        <f ca="1"/>
        <v>HP FRANCE SAS</v>
      </c>
      <c r="S34" s="437" t="str">
        <f ca="1"/>
        <v>VOIR fiche exlication sur le lien SharePoint</v>
      </c>
      <c r="T34" s="438" t="str">
        <f ca="1"/>
        <v>FR</v>
      </c>
      <c r="U34" s="444" t="str">
        <f ca="1"/>
        <v>https://upecnumerique.sharepoint.com/:f:/r/sites/DAF-PRB/documents_contractuels/1.Marchés ouverts à TOUS/5.Informatiques-bureatiques/2021MSMATINFO2?csf=1&amp;web=1&amp;e=EMKnwh</v>
      </c>
      <c r="V34" s="437" t="str">
        <f ca="1"/>
        <v>Tous les sites de l'UPEC sauf marché(s) réservé(s) ou limité(s) à certains services particuliers. Contacter le Pôle achats dans le doute.</v>
      </c>
      <c r="W34" s="438" t="str">
        <f ca="1"/>
        <v>IA.24 ; IC.02 ; IA.11 ; IA.23 ; IA.25 ; IB.01</v>
      </c>
      <c r="X34" s="443" t="str">
        <f ca="1"/>
        <v>AUTRE MATERIEL INFORMATIQ PERIPHERIQ(ECRANS CLAVIERS SOURIS)</v>
      </c>
    </row>
    <row r="35" spans="1:24" ht="50.15" customHeight="1" x14ac:dyDescent="0.35">
      <c r="A35" s="197" t="str">
        <f ca="1"/>
        <v>Marché terminé</v>
      </c>
      <c r="B35" s="435" t="str">
        <f ca="1"/>
        <v>I</v>
      </c>
      <c r="C35" s="436" t="str">
        <f ca="1"/>
        <v>💻 Informatique &amp; Audio.</v>
      </c>
      <c r="D35" s="437" t="str">
        <f ca="1"/>
        <v>Pôle Achats</v>
      </c>
      <c r="E35" s="438" t="str">
        <f ca="1"/>
        <v>2021MSMATINFO5</v>
      </c>
      <c r="F35" s="437" t="str">
        <f ca="1"/>
        <v>Solutions compatibles MAC OS et ou IOS et leurs extensions</v>
      </c>
      <c r="G35" s="438" t="str">
        <f ca="1"/>
        <v>2021MSMATINFO5</v>
      </c>
      <c r="H35" s="437" t="str">
        <f ca="1"/>
        <v>Solutions compatibles MAC OS et ou IOS et leurs extensions</v>
      </c>
      <c r="I35" s="439" t="str">
        <f ca="1"/>
        <v>Marché subséquent</v>
      </c>
      <c r="J35" s="439" t="str">
        <f ca="1"/>
        <v>Marché subséquent</v>
      </c>
      <c r="K35" s="439" t="str">
        <f ca="1"/>
        <v>Marché subséquent</v>
      </c>
      <c r="L35" s="440">
        <f ca="1"/>
        <v>44440</v>
      </c>
      <c r="M35" s="440">
        <f ca="1"/>
        <v>45900</v>
      </c>
      <c r="N35" s="438">
        <f ca="1"/>
        <v>4600003972</v>
      </c>
      <c r="O35" s="441">
        <f ca="1"/>
        <v>3000000</v>
      </c>
      <c r="P35" s="437" t="str">
        <f ca="1"/>
        <v>Fournitures courantes</v>
      </c>
      <c r="Q35" s="438">
        <f ca="1"/>
        <v>7776</v>
      </c>
      <c r="R35" s="442" t="str">
        <f ca="1"/>
        <v>ECONOCOM PRODUCTS AND SOLUTIONS</v>
      </c>
      <c r="S35" s="437" t="str">
        <f ca="1"/>
        <v>VOIR fiche exlication sur le lien SharePoint</v>
      </c>
      <c r="T35" s="438" t="str">
        <f ca="1"/>
        <v>FR</v>
      </c>
      <c r="U35" s="444" t="str">
        <f ca="1"/>
        <v>https://upecnumerique.sharepoint.com/:f:/r/sites/DAF-PRB/documents_contractuels/1.Marchés ouverts à TOUS/5.Informatiques-bureatiques/2021MSMATINFO5?csf=1&amp;web=1&amp;e=R6YpnD</v>
      </c>
      <c r="V35" s="437" t="str">
        <f ca="1"/>
        <v>Tous les sites de l'UPEC sauf marché(s) réservé(s) ou limité(s) à certains services particuliers. Contacter le Pôle achats dans le doute.</v>
      </c>
      <c r="W35" s="438" t="str">
        <f ca="1"/>
        <v>IA.24 ; IA.01 ; IC.01 ; IA.11 ; IA.23 ; IA.12 ; IC.02 ; IA.25 ; IB.21 ; IB.31 ; IB.03 ; ID.19 ; IB.01</v>
      </c>
      <c r="X35" s="443" t="str">
        <f ca="1"/>
        <v>AUTRE MATERIEL INFORMATIQ PERIPHERIQ(ECRANS CLAVIERS SOURIS)</v>
      </c>
    </row>
    <row r="36" spans="1:24" ht="50.15" customHeight="1" x14ac:dyDescent="0.35">
      <c r="A36" s="197" t="str">
        <f ca="1"/>
        <v>Marché terminé</v>
      </c>
      <c r="B36" s="435" t="str">
        <f ca="1"/>
        <v>I</v>
      </c>
      <c r="C36" s="436" t="str">
        <f ca="1"/>
        <v>💻 Informatique &amp; Audio.</v>
      </c>
      <c r="D36" s="437" t="str">
        <f ca="1"/>
        <v>Pôle Achats</v>
      </c>
      <c r="E36" s="438" t="str">
        <f ca="1"/>
        <v>2021MSMATINFO3</v>
      </c>
      <c r="F36" s="437" t="str">
        <f ca="1"/>
        <v>Stations de travail fixes et portables et leurs extensions</v>
      </c>
      <c r="G36" s="438" t="str">
        <f ca="1"/>
        <v>2021MSMATINFO3</v>
      </c>
      <c r="H36" s="437" t="str">
        <f ca="1"/>
        <v>Stations de travail fixes et portables et leurs extensions</v>
      </c>
      <c r="I36" s="439" t="str">
        <f ca="1"/>
        <v>Marché subséquent</v>
      </c>
      <c r="J36" s="439" t="str">
        <f ca="1"/>
        <v>Marché subséquent</v>
      </c>
      <c r="K36" s="439" t="str">
        <f ca="1"/>
        <v>Marché subséquent</v>
      </c>
      <c r="L36" s="440">
        <f ca="1"/>
        <v>44440</v>
      </c>
      <c r="M36" s="440">
        <f ca="1"/>
        <v>45900</v>
      </c>
      <c r="N36" s="438">
        <f ca="1"/>
        <v>4600003976</v>
      </c>
      <c r="O36" s="441">
        <f ca="1"/>
        <v>3000000</v>
      </c>
      <c r="P36" s="437" t="str">
        <f ca="1"/>
        <v>Fournitures courantes</v>
      </c>
      <c r="Q36" s="438">
        <f ca="1"/>
        <v>6</v>
      </c>
      <c r="R36" s="442" t="str">
        <f ca="1"/>
        <v>DELL SAS</v>
      </c>
      <c r="S36" s="437" t="str">
        <f ca="1"/>
        <v>VOIR fiche exlication sur le lien SharePoint</v>
      </c>
      <c r="T36" s="438" t="str">
        <f ca="1"/>
        <v>FR</v>
      </c>
      <c r="U36" s="444" t="str">
        <f ca="1"/>
        <v>https://upecnumerique.sharepoint.com/:f:/r/sites/DAF-PRB/documents_contractuels/1.Marchés ouverts à TOUS/5.Informatiques-bureatiques/2021MSMATINFO3?csf=1&amp;web=1&amp;e=EcN5m4</v>
      </c>
      <c r="V36" s="437" t="str">
        <f ca="1"/>
        <v>Tous les sites de l'UPEC sauf marché(s) réservé(s) ou limité(s) à certains services particuliers. Contacter le Pôle achats dans le doute.</v>
      </c>
      <c r="W36" s="438" t="str">
        <f ca="1"/>
        <v>IA.24 ; IA.01 ; IA.25 ; IA.11 ; IA.23 ; IB.01 ; IC.01 ; IC.02 ; IB.21 ; IB.34 ; IA.33</v>
      </c>
      <c r="X36" s="443" t="str">
        <f ca="1"/>
        <v>AUTRE MATERIEL INFORMATIQ PERIPHERIQ(ECRANS CLAVIERS SOURIS)</v>
      </c>
    </row>
    <row r="37" spans="1:24" ht="50.15" customHeight="1" x14ac:dyDescent="0.35">
      <c r="A37" s="197" t="str">
        <f ca="1"/>
        <v>Marché terminé</v>
      </c>
      <c r="B37" s="435" t="str">
        <f ca="1"/>
        <v>I</v>
      </c>
      <c r="C37" s="436" t="str">
        <f ca="1"/>
        <v>💻 Informatique &amp; Audio.</v>
      </c>
      <c r="D37" s="437" t="str">
        <f ca="1"/>
        <v>Pôle Achats</v>
      </c>
      <c r="E37" s="438" t="str">
        <f ca="1"/>
        <v>2021PFAUDIUPEC</v>
      </c>
      <c r="F37" s="437" t="str">
        <f ca="1"/>
        <v>ETUDES, FOURNITURE ET INSTALLATION D’EQUIPEMENT AUDIOVISUEL</v>
      </c>
      <c r="G37" s="438" t="str">
        <f ca="1"/>
        <v>2021PFAUDIUPEC</v>
      </c>
      <c r="H37" s="437" t="str">
        <f ca="1"/>
        <v>ETUDES, FOURNITURE ET INSTALLATION D’EQUIPEMENT AUDIOVISUEL</v>
      </c>
      <c r="I37" s="439" t="str">
        <f ca="1"/>
        <v>Procédure formalisée</v>
      </c>
      <c r="J37" s="439" t="str">
        <f ca="1"/>
        <v>Contrat à bon de commande</v>
      </c>
      <c r="K37" s="439" t="str">
        <f ca="1"/>
        <v>Contrat à bon de commande</v>
      </c>
      <c r="L37" s="440">
        <f ca="1"/>
        <v>44494</v>
      </c>
      <c r="M37" s="440">
        <f ca="1"/>
        <v>46168</v>
      </c>
      <c r="N37" s="438">
        <f ca="1"/>
        <v>4600003985</v>
      </c>
      <c r="O37" s="441">
        <f ca="1"/>
        <v>670000</v>
      </c>
      <c r="P37" s="437" t="str">
        <f ca="1"/>
        <v>Fournitures courantes</v>
      </c>
      <c r="Q37" s="438">
        <f ca="1"/>
        <v>4512</v>
      </c>
      <c r="R37" s="442" t="str">
        <f ca="1"/>
        <v>OCTALINO SARL</v>
      </c>
      <c r="S37" s="437" t="str">
        <f ca="1"/>
        <v>15, allée du Clos des Charmes, 77090 – Collégien; Tel : 01 75 43 40 06 / Fax : 01 75 43 40 07; Mail : guillaume.hunout@octalino.com et en copie: marches@octalino.com</v>
      </c>
      <c r="T37" s="438" t="str">
        <f ca="1"/>
        <v>FR</v>
      </c>
      <c r="U37"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37" s="437" t="str">
        <f ca="1"/>
        <v>Tous les sites de l'UPEC sauf marché(s) réservé(s) ou limité(s) à certains services particuliers. Contacter le Pôle achats dans le doute.</v>
      </c>
      <c r="W37" s="438" t="str">
        <f ca="1"/>
        <v>IE.31</v>
      </c>
      <c r="X37" s="443" t="str">
        <f ca="1"/>
        <v>APPAREILS DE RECEPTION ENREGISTREMENT REPRODUCTION IMAGE</v>
      </c>
    </row>
    <row r="38" spans="1:24" ht="50.15" customHeight="1" x14ac:dyDescent="0.35">
      <c r="A38" s="197" t="str">
        <f ca="1"/>
        <v>Marché terminé</v>
      </c>
      <c r="B38" s="435" t="str">
        <f ca="1"/>
        <v>I</v>
      </c>
      <c r="C38" s="436" t="str">
        <f ca="1"/>
        <v>💻 Informatique &amp; Audio.</v>
      </c>
      <c r="D38" s="437" t="str">
        <f ca="1"/>
        <v>Pôle Achats</v>
      </c>
      <c r="E38" s="438" t="str">
        <f ca="1"/>
        <v>2021PFAUDIUPEC</v>
      </c>
      <c r="F38" s="437" t="str">
        <f ca="1"/>
        <v>ETUDES, FOURNITURE ET INSTALLATION D’EQUIPEMENT AUDIOVISUEL</v>
      </c>
      <c r="G38" s="438" t="str">
        <f ca="1"/>
        <v>2021PFAUDIUPEC</v>
      </c>
      <c r="H38" s="437" t="str">
        <f ca="1"/>
        <v>ETUDES, FOURNITURE ET INSTALLATION D’EQUIPEMENT AUDIOVISUEL</v>
      </c>
      <c r="I38" s="439" t="str">
        <f ca="1"/>
        <v>Procédure formalisée</v>
      </c>
      <c r="J38" s="439" t="str">
        <f ca="1"/>
        <v>Contrat à bon de commande</v>
      </c>
      <c r="K38" s="439" t="str">
        <f ca="1"/>
        <v>Contrat à bon de commande</v>
      </c>
      <c r="L38" s="440">
        <f ca="1"/>
        <v>44494</v>
      </c>
      <c r="M38" s="440">
        <f ca="1"/>
        <v>46168</v>
      </c>
      <c r="N38" s="438">
        <f ca="1"/>
        <v>4600003987</v>
      </c>
      <c r="O38" s="441">
        <f ca="1"/>
        <v>450000</v>
      </c>
      <c r="P38" s="437" t="str">
        <f ca="1"/>
        <v>Fournitures courantes</v>
      </c>
      <c r="Q38" s="438">
        <f ca="1"/>
        <v>4512</v>
      </c>
      <c r="R38" s="442" t="str">
        <f ca="1"/>
        <v>OCTALINO SARL</v>
      </c>
      <c r="S38" s="437" t="str">
        <f ca="1"/>
        <v>15, allée du Clos des Charmes, 77090 – Collégien; Tel : 01 75 43 40 06 / Fax : 01 75 43 40 07; Mail : guillaume.hunout@octalino.com et en copie: marches@octalino.com</v>
      </c>
      <c r="T38" s="438" t="str">
        <f ca="1"/>
        <v>FR</v>
      </c>
      <c r="U38"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38" s="437" t="str">
        <f ca="1"/>
        <v>Tous les sites de l'UPEC sauf marché(s) réservé(s) ou limité(s) à certains services particuliers. Contacter le Pôle achats dans le doute.</v>
      </c>
      <c r="W38" s="438" t="str">
        <f ca="1"/>
        <v>IE.32 ; IE.01 ; IE.11 ; IE.31 ; IF.01 ; IE.34 ; IE.21</v>
      </c>
      <c r="X38" s="443" t="str">
        <f ca="1"/>
        <v>VIDEOPROJECTEURS</v>
      </c>
    </row>
    <row r="39" spans="1:24" ht="50.15" customHeight="1" x14ac:dyDescent="0.35">
      <c r="A39" s="197" t="str">
        <f ca="1"/>
        <v>Marché terminé</v>
      </c>
      <c r="B39" s="435" t="str">
        <f ca="1"/>
        <v>I</v>
      </c>
      <c r="C39" s="436" t="str">
        <f ca="1"/>
        <v>💻 Informatique &amp; Audio.</v>
      </c>
      <c r="D39" s="437" t="str">
        <f ca="1"/>
        <v>Pôle Achats</v>
      </c>
      <c r="E39" s="438" t="str">
        <f ca="1"/>
        <v>2021PFAUDIUPEC</v>
      </c>
      <c r="F39" s="437" t="str">
        <f ca="1"/>
        <v>ETUDES, FOURNITURE ET INSTALLATION D’EQUIPEMENT AUDIOVISUEL</v>
      </c>
      <c r="G39" s="438" t="str">
        <f ca="1"/>
        <v>2021PFAUDIUPEC</v>
      </c>
      <c r="H39" s="437" t="str">
        <f ca="1"/>
        <v>ETUDES, FOURNITURE ET INSTALLATION D’EQUIPEMENT AUDIOVISUEL</v>
      </c>
      <c r="I39" s="439" t="str">
        <f ca="1"/>
        <v>Procédure formalisée</v>
      </c>
      <c r="J39" s="439" t="str">
        <f ca="1"/>
        <v>Contrat à bon de commande</v>
      </c>
      <c r="K39" s="439" t="str">
        <f ca="1"/>
        <v>Contrat à bon de commande</v>
      </c>
      <c r="L39" s="440">
        <f ca="1"/>
        <v>44494</v>
      </c>
      <c r="M39" s="440">
        <f ca="1"/>
        <v>46168</v>
      </c>
      <c r="N39" s="438">
        <f ca="1"/>
        <v>4600003989</v>
      </c>
      <c r="O39" s="441">
        <f ca="1"/>
        <v>300000</v>
      </c>
      <c r="P39" s="437" t="str">
        <f ca="1"/>
        <v>Fournitures courantes</v>
      </c>
      <c r="Q39" s="438">
        <f ca="1"/>
        <v>4512</v>
      </c>
      <c r="R39" s="442" t="str">
        <f ca="1"/>
        <v>OCTALINO SARL</v>
      </c>
      <c r="S39" s="437" t="str">
        <f ca="1"/>
        <v>15, allée du Clos des Charmes, 77090 – Collégien; Tel : 01 75 43 40 06 / Fax : 01 75 43 40 07; Mail : guillaume.hunout@octalino.com et en copie: marches@octalino.com</v>
      </c>
      <c r="T39" s="438" t="str">
        <f ca="1"/>
        <v>FR</v>
      </c>
      <c r="U39"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39" s="437" t="str">
        <f ca="1"/>
        <v>Tous les sites de l'UPEC sauf marché(s) réservé(s) ou limité(s) à certains services particuliers. Contacter le Pôle achats dans le doute.</v>
      </c>
      <c r="W39" s="438" t="str">
        <f ca="1"/>
        <v>IE.11</v>
      </c>
      <c r="X39" s="443" t="str">
        <f ca="1"/>
        <v>PIECES DETACHEES POUR L'AUDIOVISUEL</v>
      </c>
    </row>
    <row r="40" spans="1:24" ht="50.15" customHeight="1" x14ac:dyDescent="0.35">
      <c r="A40" s="197" t="str">
        <f ca="1"/>
        <v>Marché terminé</v>
      </c>
      <c r="B40" s="435" t="str">
        <f ca="1"/>
        <v>I</v>
      </c>
      <c r="C40" s="436" t="str">
        <f ca="1"/>
        <v>💻 Informatique &amp; Audio.</v>
      </c>
      <c r="D40" s="437" t="str">
        <f ca="1"/>
        <v>Pôle Achats</v>
      </c>
      <c r="E40" s="438" t="str">
        <f ca="1"/>
        <v>2021PFAUDIUPEC</v>
      </c>
      <c r="F40" s="437" t="str">
        <f ca="1"/>
        <v>ETUDES, FOURNITURE ET INSTALLATION D’EQUIPEMENT AUDIOVISUEL</v>
      </c>
      <c r="G40" s="438" t="str">
        <f ca="1"/>
        <v>2021PFAUDIUPEC</v>
      </c>
      <c r="H40" s="437" t="str">
        <f ca="1"/>
        <v>ETUDES, FOURNITURE ET INSTALLATION D’EQUIPEMENT AUDIOVISUEL</v>
      </c>
      <c r="I40" s="439" t="str">
        <f ca="1"/>
        <v>Procédure formalisée</v>
      </c>
      <c r="J40" s="439" t="str">
        <f ca="1"/>
        <v>Contrat à bon de commande</v>
      </c>
      <c r="K40" s="439" t="str">
        <f ca="1"/>
        <v>Contrat à bon de commande</v>
      </c>
      <c r="L40" s="440">
        <f ca="1"/>
        <v>44494</v>
      </c>
      <c r="M40" s="440">
        <f ca="1"/>
        <v>46168</v>
      </c>
      <c r="N40" s="438">
        <f ca="1"/>
        <v>4600003990</v>
      </c>
      <c r="O40" s="441">
        <f ca="1"/>
        <v>300000</v>
      </c>
      <c r="P40" s="437" t="str">
        <f ca="1"/>
        <v>Fournitures courantes</v>
      </c>
      <c r="Q40" s="438">
        <f ca="1"/>
        <v>6239</v>
      </c>
      <c r="R40" s="442" t="str">
        <f ca="1"/>
        <v>ARATICE</v>
      </c>
      <c r="S40" s="437" t="str">
        <f ca="1"/>
        <v/>
      </c>
      <c r="T40" s="438" t="str">
        <f ca="1"/>
        <v>FR</v>
      </c>
      <c r="U40"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40" s="437" t="str">
        <f ca="1"/>
        <v>Tous les sites de l'UPEC sauf marché(s) réservé(s) ou limité(s) à certains services particuliers. Contacter le Pôle achats dans le doute.</v>
      </c>
      <c r="W40" s="438" t="str">
        <f ca="1"/>
        <v>IE.34 ; IE.32</v>
      </c>
      <c r="X40" s="443" t="str">
        <f ca="1"/>
        <v>CONSOMMABLES PR APPAREILS DE RECEPT.ENREG. OU REPROD.IMAGE</v>
      </c>
    </row>
    <row r="41" spans="1:24" ht="50.15" customHeight="1" x14ac:dyDescent="0.35">
      <c r="A41" s="197" t="str">
        <f ca="1"/>
        <v>Marché terminé</v>
      </c>
      <c r="B41" s="435" t="str">
        <f ca="1"/>
        <v>I</v>
      </c>
      <c r="C41" s="436" t="str">
        <f ca="1"/>
        <v>💻 Informatique &amp; Audio.</v>
      </c>
      <c r="D41" s="437" t="str">
        <f ca="1"/>
        <v>Pôle Achats</v>
      </c>
      <c r="E41" s="438" t="str">
        <f ca="1"/>
        <v>2019PNCONTRTEC</v>
      </c>
      <c r="F41" s="437" t="str">
        <f ca="1"/>
        <v>Reprise de la solution CONTRATECH</v>
      </c>
      <c r="G41" s="438" t="str">
        <f ca="1"/>
        <v>2019PNCONTRTEC</v>
      </c>
      <c r="H41" s="437" t="str">
        <f ca="1"/>
        <v>Reprise de la solution CONTRATECH</v>
      </c>
      <c r="I41" s="439" t="str">
        <f ca="1"/>
        <v>Procédure négociée</v>
      </c>
      <c r="J41" s="439" t="str">
        <f ca="1"/>
        <v>Contrat à bon de commande</v>
      </c>
      <c r="K41" s="439" t="str">
        <f ca="1"/>
        <v>Contrat à bon de commande</v>
      </c>
      <c r="L41" s="440">
        <f ca="1"/>
        <v>43553</v>
      </c>
      <c r="M41" s="440">
        <f ca="1"/>
        <v>45013</v>
      </c>
      <c r="N41" s="438">
        <f ca="1"/>
        <v>4600004024</v>
      </c>
      <c r="O41" s="441">
        <f ca="1"/>
        <v>0</v>
      </c>
      <c r="P41" s="437" t="str">
        <f ca="1"/>
        <v>Fournitures courantes</v>
      </c>
      <c r="Q41" s="438">
        <f ca="1"/>
        <v>15287</v>
      </c>
      <c r="R41" s="442" t="str">
        <f ca="1"/>
        <v>WOLTERS KLUWER FRANCE</v>
      </c>
      <c r="S41" s="437" t="str">
        <f ca="1"/>
        <v/>
      </c>
      <c r="T41" s="438" t="str">
        <f ca="1"/>
        <v>FR</v>
      </c>
      <c r="U41" s="444" t="str">
        <f ca="1"/>
        <v>https://upecnumerique.sharepoint.com/:f:/r/sites/DAF-PRB/documents_contractuels/2.March%C3%A9s%20acc%C3%A8s%20LIMITE/5.Informatiques-bureatiques/2019PNCONTRTEC?csf=1&amp;web=1</v>
      </c>
      <c r="V41" s="437" t="str">
        <f ca="1"/>
        <v>Tous les sites de l'UPEC sauf marché(s) réservé(s) ou limité(s) à certains services particuliers. Contacter le Pôle achats dans le doute.</v>
      </c>
      <c r="W41" s="438" t="str">
        <f ca="1"/>
        <v>IB.32 ; IB.34</v>
      </c>
      <c r="X41" s="443" t="str">
        <f ca="1"/>
        <v>DROITS D'UTILISATION DES AUTRES LOGICIELS (ON PREMISE)</v>
      </c>
    </row>
    <row r="42" spans="1:24" ht="50.15" customHeight="1" x14ac:dyDescent="0.35">
      <c r="A42" s="197" t="str">
        <f ca="1"/>
        <v>Marché terminé</v>
      </c>
      <c r="B42" s="435" t="str">
        <f ca="1"/>
        <v>I</v>
      </c>
      <c r="C42" s="436" t="str">
        <f ca="1"/>
        <v>💻 Informatique &amp; Audio.</v>
      </c>
      <c r="D42" s="437" t="str">
        <f ca="1"/>
        <v>Pôle Achats</v>
      </c>
      <c r="E42" s="438" t="str">
        <f ca="1"/>
        <v>2022PNLOGIBONI</v>
      </c>
      <c r="F42" s="437" t="str">
        <f ca="1"/>
        <v>LOGICIEL PLATEFORME DE DEMATERIALISATION 2022PNLOGIBONI</v>
      </c>
      <c r="G42" s="438" t="str">
        <f ca="1"/>
        <v>2022PNLOGIBONI</v>
      </c>
      <c r="H42" s="437" t="str">
        <f ca="1"/>
        <v>LOGICIEL PLATEFORME DE DEMATERIALISATION 2022PNLOGIBONI</v>
      </c>
      <c r="I42" s="439" t="str">
        <f ca="1"/>
        <v>Procédure négociée</v>
      </c>
      <c r="J42" s="439" t="str">
        <f ca="1"/>
        <v>Contrat à bon de commande</v>
      </c>
      <c r="K42" s="439" t="str">
        <f ca="1"/>
        <v>Contrat à bon de commande</v>
      </c>
      <c r="L42" s="440">
        <f ca="1"/>
        <v>44616</v>
      </c>
      <c r="M42" s="440">
        <f ca="1"/>
        <v>46076</v>
      </c>
      <c r="N42" s="438">
        <f ca="1"/>
        <v>4600004028</v>
      </c>
      <c r="O42" s="441">
        <f ca="1"/>
        <v>0</v>
      </c>
      <c r="P42" s="437" t="str">
        <f ca="1"/>
        <v>Services courants</v>
      </c>
      <c r="Q42" s="438">
        <f ca="1"/>
        <v>15894</v>
      </c>
      <c r="R42" s="442" t="str">
        <f ca="1"/>
        <v>BONITASOFT SA</v>
      </c>
      <c r="S42" s="437" t="str">
        <f ca="1"/>
        <v/>
      </c>
      <c r="T42" s="438" t="str">
        <f ca="1"/>
        <v>FR</v>
      </c>
      <c r="U42" s="444" t="str">
        <f ca="1"/>
        <v/>
      </c>
      <c r="V42" s="437" t="str">
        <f ca="1"/>
        <v>Tous les sites de l'UPEC sauf marché(s) réservé(s) ou limité(s) à certains services particuliers. Contacter le Pôle achats dans le doute.</v>
      </c>
      <c r="W42" s="438" t="str">
        <f ca="1"/>
        <v>IB.32</v>
      </c>
      <c r="X42" s="443" t="str">
        <f ca="1"/>
        <v>DROITS D'UTILISATION DES AUTRES LOGICIELS (ON PREMISE)</v>
      </c>
    </row>
    <row r="43" spans="1:24" ht="50.15" customHeight="1" x14ac:dyDescent="0.35">
      <c r="A43" s="197" t="str">
        <f ca="1"/>
        <v>Marché terminé</v>
      </c>
      <c r="B43" s="435" t="str">
        <f ca="1"/>
        <v>I</v>
      </c>
      <c r="C43" s="436" t="str">
        <f ca="1"/>
        <v>💻 Informatique &amp; Audio.</v>
      </c>
      <c r="D43" s="437" t="str">
        <f ca="1"/>
        <v>Pôle Achats</v>
      </c>
      <c r="E43" s="438" t="str">
        <f ca="1"/>
        <v>2022PFTELECOMM</v>
      </c>
      <c r="F43" s="437" t="str">
        <f ca="1"/>
        <v>Fourniture de services et d’abonnements pour la téléphonie fixe sur support RNIS et Trunk SIP.</v>
      </c>
      <c r="G43" s="438" t="str">
        <f ca="1"/>
        <v>2022PFTELECOMM</v>
      </c>
      <c r="H43" s="437" t="str">
        <f ca="1"/>
        <v>Fourniture de services et d’abonnements pour la téléphonie fixe sur support RNIS et Trunk SIP.</v>
      </c>
      <c r="I43" s="439" t="str">
        <f ca="1"/>
        <v>Procédure formalisée</v>
      </c>
      <c r="J43" s="439" t="str">
        <f ca="1"/>
        <v>Contrat à bon de commande</v>
      </c>
      <c r="K43" s="439" t="str">
        <f ca="1"/>
        <v>Contrat à bon de commande</v>
      </c>
      <c r="L43" s="440">
        <f ca="1"/>
        <v>44743</v>
      </c>
      <c r="M43" s="440">
        <f ca="1"/>
        <v>46203</v>
      </c>
      <c r="N43" s="438">
        <f ca="1"/>
        <v>4600004119</v>
      </c>
      <c r="O43" s="441">
        <f ca="1"/>
        <v>1593600</v>
      </c>
      <c r="P43" s="437" t="str">
        <f ca="1"/>
        <v>Fournitures courantes</v>
      </c>
      <c r="Q43" s="438">
        <f ca="1"/>
        <v>6696</v>
      </c>
      <c r="R43" s="442" t="str">
        <f ca="1"/>
        <v>BOUYGUES TELECOM SA</v>
      </c>
      <c r="S43" s="437" t="str">
        <f ca="1"/>
        <v>Voir la DSI</v>
      </c>
      <c r="T43" s="438" t="str">
        <f ca="1"/>
        <v>FR</v>
      </c>
      <c r="U43" s="444" t="str">
        <f ca="1"/>
        <v>https://upecnumerique.sharepoint.com/:f:/r/sites/DAF-PRB/documents_contractuels/2.March%C3%A9s%20acc%C3%A8s%20LIMITE/5.Informatiques-bureatiques/2022PFTELECOMM?csf=1&amp;web=1&amp;e=IUEsy2</v>
      </c>
      <c r="V43" s="437" t="str">
        <f ca="1"/>
        <v>Tous les sites de l'UPEC sauf marché(s) réservé(s) ou limité(s) à certains services particuliers. Contacter le Pôle achats dans le doute.</v>
      </c>
      <c r="W43" s="438" t="str">
        <f ca="1"/>
        <v>II.01</v>
      </c>
      <c r="X43" s="443" t="str">
        <f ca="1"/>
        <v>TELECOM:CONSO ABONNEMENTS RACCORDEMENTS TELEPHONIE FILAIRE</v>
      </c>
    </row>
    <row r="44" spans="1:24" ht="50.15" customHeight="1" x14ac:dyDescent="0.35">
      <c r="A44" s="197" t="str">
        <f ca="1"/>
        <v>Marché terminé</v>
      </c>
      <c r="B44" s="435" t="str">
        <f ca="1"/>
        <v>I</v>
      </c>
      <c r="C44" s="436" t="str">
        <f ca="1"/>
        <v>💻 Informatique &amp; Audio.</v>
      </c>
      <c r="D44" s="437" t="str">
        <f ca="1"/>
        <v>Pôle Achats</v>
      </c>
      <c r="E44" s="438" t="str">
        <f ca="1"/>
        <v>2022PFTELECOMM</v>
      </c>
      <c r="F44" s="437" t="str">
        <f ca="1"/>
        <v>Fourniture de services et d’abonnements pour la téléphonie fixe sur support RNIS et Trunk SIP.</v>
      </c>
      <c r="G44" s="438" t="str">
        <f ca="1"/>
        <v>2022PFTELECOMM</v>
      </c>
      <c r="H44" s="437" t="str">
        <f ca="1"/>
        <v>Fourniture de services et d’abonnements pour la téléphonie fixe sur support RNIS et Trunk SIP.</v>
      </c>
      <c r="I44" s="439" t="str">
        <f ca="1"/>
        <v>Procédure formalisée</v>
      </c>
      <c r="J44" s="439" t="str">
        <f ca="1"/>
        <v>Contrat à bon de commande</v>
      </c>
      <c r="K44" s="439" t="str">
        <f ca="1"/>
        <v>Contrat à bon de commande</v>
      </c>
      <c r="L44" s="440">
        <f ca="1"/>
        <v>44743</v>
      </c>
      <c r="M44" s="440">
        <f ca="1"/>
        <v>46203</v>
      </c>
      <c r="N44" s="438">
        <f ca="1"/>
        <v>4600004121</v>
      </c>
      <c r="O44" s="441">
        <f ca="1"/>
        <v>1008000</v>
      </c>
      <c r="P44" s="437" t="str">
        <f ca="1"/>
        <v>Fournitures courantes</v>
      </c>
      <c r="Q44" s="438">
        <f ca="1"/>
        <v>6696</v>
      </c>
      <c r="R44" s="442" t="str">
        <f ca="1"/>
        <v>BOUYGUES TELECOM SA</v>
      </c>
      <c r="S44" s="437" t="str">
        <f ca="1"/>
        <v>Voir la DSI</v>
      </c>
      <c r="T44" s="438" t="str">
        <f ca="1"/>
        <v>FR</v>
      </c>
      <c r="U44" s="444" t="str">
        <f ca="1"/>
        <v xml:space="preserve">https://upecnumerique.sharepoint.com/:f:/r/sites/DAF-PRB/documents_contractuels/2.March%C3%A9s%20acc%C3%A8s%20LIMITE/5.Informatiques-bureatiques/2022PFTELECOMM?csf=1&amp;web=1&amp;e=IUEsy3 </v>
      </c>
      <c r="V44" s="437" t="str">
        <f ca="1"/>
        <v>Tous les sites de l'UPEC sauf marché(s) réservé(s) ou limité(s) à certains services particuliers. Contacter le Pôle achats dans le doute.</v>
      </c>
      <c r="W44" s="438" t="str">
        <f ca="1"/>
        <v>II.02</v>
      </c>
      <c r="X44" s="443" t="str">
        <f ca="1"/>
        <v>TELECOM:CONSO ABONNEMENTS TELEPHONIE MOBILE (VOIX ET DATA)</v>
      </c>
    </row>
    <row r="45" spans="1:24" ht="50.15" customHeight="1" x14ac:dyDescent="0.35">
      <c r="A45" s="197" t="str">
        <f ca="1"/>
        <v>Marché terminé</v>
      </c>
      <c r="B45" s="435" t="str">
        <f ca="1"/>
        <v>I</v>
      </c>
      <c r="C45" s="436" t="str">
        <f ca="1"/>
        <v>💻 Informatique &amp; Audio.</v>
      </c>
      <c r="D45" s="437" t="str">
        <f ca="1"/>
        <v>Pôle Achats</v>
      </c>
      <c r="E45" s="438" t="str">
        <f ca="1"/>
        <v>2022PFTELECOMM</v>
      </c>
      <c r="F45" s="437" t="str">
        <f ca="1"/>
        <v>Service de fourniture et abonnement pour la téléphonie mobile</v>
      </c>
      <c r="G45" s="438" t="str">
        <f ca="1"/>
        <v>2022PFTELECOMM</v>
      </c>
      <c r="H45" s="437" t="str">
        <f ca="1"/>
        <v>Service de fourniture et abonnement pour la téléphonie mobile</v>
      </c>
      <c r="I45" s="439" t="str">
        <f ca="1"/>
        <v>Procédure formalisée</v>
      </c>
      <c r="J45" s="439" t="str">
        <f ca="1"/>
        <v>Contrat à bon de commande</v>
      </c>
      <c r="K45" s="439" t="str">
        <f ca="1"/>
        <v>Contrat à bon de commande</v>
      </c>
      <c r="L45" s="440">
        <f ca="1"/>
        <v>44743</v>
      </c>
      <c r="M45" s="440">
        <f ca="1"/>
        <v>46203</v>
      </c>
      <c r="N45" s="438">
        <f ca="1"/>
        <v>4600004122</v>
      </c>
      <c r="O45" s="441">
        <f ca="1"/>
        <v>1008000</v>
      </c>
      <c r="P45" s="437" t="str">
        <f ca="1"/>
        <v>Fournitures courantes</v>
      </c>
      <c r="Q45" s="438">
        <f ca="1"/>
        <v>6696</v>
      </c>
      <c r="R45" s="442" t="str">
        <f ca="1"/>
        <v>BOUYGUES TELECOM SA</v>
      </c>
      <c r="S45" s="437" t="str">
        <f ca="1"/>
        <v>Voir la DSI</v>
      </c>
      <c r="T45" s="438" t="str">
        <f ca="1"/>
        <v>FR</v>
      </c>
      <c r="U45" s="444" t="str">
        <f ca="1"/>
        <v>https://upecnumerique.sharepoint.com/:f:/r/sites/DAF-PRB/documents_contractuels/2.March%C3%A9s%20acc%C3%A8s%20LIMITE/5.Informatiques-bureatiques/2022PFTELECOMM?csf=1&amp;web=1&amp;e=IUEsy3</v>
      </c>
      <c r="V45" s="437" t="str">
        <f ca="1"/>
        <v>Tous les sites de l'UPEC sauf marché(s) réservé(s) ou limité(s) à certains services particuliers. Contacter le Pôle achats dans le doute.</v>
      </c>
      <c r="W45" s="438" t="str">
        <f ca="1"/>
        <v>IG.02 ; II.02</v>
      </c>
      <c r="X45" s="443" t="str">
        <f ca="1"/>
        <v>TELECOMMUNICATIONS : TERMINAUX DE TELEPHONIE MOBILE</v>
      </c>
    </row>
    <row r="46" spans="1:24" ht="50.15" customHeight="1" x14ac:dyDescent="0.35">
      <c r="A46" s="197" t="str">
        <f ca="1"/>
        <v>Marché terminé</v>
      </c>
      <c r="B46" s="435" t="str">
        <f ca="1"/>
        <v>I</v>
      </c>
      <c r="C46" s="436" t="str">
        <f ca="1"/>
        <v>💻 Informatique &amp; Audio.</v>
      </c>
      <c r="D46" s="437" t="str">
        <f ca="1"/>
        <v>Pôle Achats</v>
      </c>
      <c r="E46" s="438" t="str">
        <f ca="1"/>
        <v>2022PFTELECOMM</v>
      </c>
      <c r="F46" s="437" t="str">
        <f ca="1"/>
        <v>Fourniture de services et d’abonnements pour terminaux fixes analogiques.</v>
      </c>
      <c r="G46" s="438" t="str">
        <f ca="1"/>
        <v>2022PFTELECOMM</v>
      </c>
      <c r="H46" s="437" t="str">
        <f ca="1"/>
        <v>Fourniture de services et d’abonnements pour terminaux fixes analogiques.</v>
      </c>
      <c r="I46" s="439" t="str">
        <f ca="1"/>
        <v>Procédure formalisée</v>
      </c>
      <c r="J46" s="439" t="str">
        <f ca="1"/>
        <v>Contrat à bon de commande</v>
      </c>
      <c r="K46" s="439" t="str">
        <f ca="1"/>
        <v>Contrat à bon de commande</v>
      </c>
      <c r="L46" s="440">
        <f ca="1"/>
        <v>44743</v>
      </c>
      <c r="M46" s="440">
        <f ca="1"/>
        <v>46203</v>
      </c>
      <c r="N46" s="438">
        <f ca="1"/>
        <v>4600004125</v>
      </c>
      <c r="O46" s="441">
        <f ca="1"/>
        <v>504000</v>
      </c>
      <c r="P46" s="437" t="str">
        <f ca="1"/>
        <v>Fournitures courantes</v>
      </c>
      <c r="Q46" s="438">
        <f ca="1"/>
        <v>4452</v>
      </c>
      <c r="R46" s="442" t="str">
        <f ca="1"/>
        <v>CELESTE SAS</v>
      </c>
      <c r="S46" s="437" t="str">
        <f ca="1"/>
        <v>Voir la DSI</v>
      </c>
      <c r="T46" s="438" t="str">
        <f ca="1"/>
        <v>FR</v>
      </c>
      <c r="U46" s="444" t="str">
        <f ca="1"/>
        <v>https://upecnumerique.sharepoint.com/:f:/r/sites/DAF-PRB/documents_contractuels/2.March%C3%A9s%20acc%C3%A8s%20LIMITE/5.Informatiques-bureatiques/2022PFTELECOMM?csf=1&amp;web=1&amp;e=IUEsy4</v>
      </c>
      <c r="V46" s="437" t="str">
        <f ca="1"/>
        <v>Tous les sites de l'UPEC sauf marché(s) réservé(s) ou limité(s) à certains services particuliers. Contacter le Pôle achats dans le doute.</v>
      </c>
      <c r="W46" s="438" t="str">
        <f ca="1"/>
        <v>II.01</v>
      </c>
      <c r="X46" s="443" t="str">
        <f ca="1"/>
        <v>TELECOM:CONSO ABONNEMENTS RACCORDEMENTS TELEPHONIE FILAIRE</v>
      </c>
    </row>
    <row r="47" spans="1:24" ht="50.15" customHeight="1" x14ac:dyDescent="0.35">
      <c r="A47" s="197" t="str">
        <f ca="1"/>
        <v>Marché terminé</v>
      </c>
      <c r="B47" s="435" t="str">
        <f ca="1"/>
        <v>I</v>
      </c>
      <c r="C47" s="436" t="str">
        <f ca="1"/>
        <v>💻 Informatique &amp; Audio.</v>
      </c>
      <c r="D47" s="437" t="str">
        <f ca="1"/>
        <v>Pôle Achats</v>
      </c>
      <c r="E47" s="438" t="str">
        <f ca="1"/>
        <v>2022PFTELECOMM</v>
      </c>
      <c r="F47" s="437" t="str">
        <f ca="1"/>
        <v>Fourniture de services et d’abonnements pour l’envoi et la gestion de campagnes SMS en nombre.</v>
      </c>
      <c r="G47" s="438" t="str">
        <f ca="1"/>
        <v>2022PFTELECOMM</v>
      </c>
      <c r="H47" s="437" t="str">
        <f ca="1"/>
        <v>Fourniture de services et d’abonnements pour l’envoi et la gestion de campagnes SMS en nombre.</v>
      </c>
      <c r="I47" s="439" t="str">
        <f ca="1"/>
        <v>Procédure formalisée</v>
      </c>
      <c r="J47" s="439" t="str">
        <f ca="1"/>
        <v>Contrat à bon de commande</v>
      </c>
      <c r="K47" s="439" t="str">
        <f ca="1"/>
        <v>Contrat à bon de commande</v>
      </c>
      <c r="L47" s="440">
        <f ca="1"/>
        <v>44743</v>
      </c>
      <c r="M47" s="440">
        <f ca="1"/>
        <v>46203</v>
      </c>
      <c r="N47" s="438">
        <f ca="1"/>
        <v>4600004136</v>
      </c>
      <c r="O47" s="441">
        <f ca="1"/>
        <v>182400</v>
      </c>
      <c r="P47" s="437" t="str">
        <f ca="1"/>
        <v>Services courants</v>
      </c>
      <c r="Q47" s="438">
        <f ca="1"/>
        <v>16647</v>
      </c>
      <c r="R47" s="442" t="str">
        <f ca="1"/>
        <v>ORANGE BUSINESS SERVICES</v>
      </c>
      <c r="S47" s="437" t="str">
        <f ca="1"/>
        <v>Voir la DSI</v>
      </c>
      <c r="T47" s="438" t="str">
        <f ca="1"/>
        <v>FR</v>
      </c>
      <c r="U47" s="444" t="str">
        <f ca="1"/>
        <v>https://upecnumerique.sharepoint.com/:f:/r/sites/DAF-PRB/documents_contractuels/2.March%C3%A9s%20acc%C3%A8s%20LIMITE/5.Informatiques-bureatiques/2022PFTELECOMM?csf=1&amp;web=1&amp;e=IUEsy6</v>
      </c>
      <c r="V47" s="437" t="str">
        <f ca="1"/>
        <v>Tous les sites de l'UPEC sauf marché(s) réservé(s) ou limité(s) à certains services particuliers. Contacter le Pôle achats dans le doute.</v>
      </c>
      <c r="W47" s="438" t="str">
        <f ca="1"/>
        <v>II.01</v>
      </c>
      <c r="X47" s="443" t="str">
        <f ca="1"/>
        <v>TELECOM:CONSO ABONNEMENTS RACCORDEMENTS TELEPHONIE FILAIRE</v>
      </c>
    </row>
    <row r="48" spans="1:24" ht="50.15" customHeight="1" x14ac:dyDescent="0.35">
      <c r="A48" s="197" t="str">
        <f ca="1"/>
        <v>Marché terminé</v>
      </c>
      <c r="B48" s="435" t="str">
        <f ca="1"/>
        <v>I</v>
      </c>
      <c r="C48" s="436" t="str">
        <f ca="1"/>
        <v>💻 Informatique &amp; Audio.</v>
      </c>
      <c r="D48" s="437" t="str">
        <f ca="1"/>
        <v>Pôle Achats</v>
      </c>
      <c r="E48" s="438" t="str">
        <f ca="1"/>
        <v>2022PFTELECOMM</v>
      </c>
      <c r="F48" s="437" t="str">
        <f ca="1"/>
        <v>Fourniture de services et d’abonnements pour la téléphonie fixe sur support RNIS et Trunk SIP.</v>
      </c>
      <c r="G48" s="438" t="str">
        <f ca="1"/>
        <v>2022PFTELECOMM</v>
      </c>
      <c r="H48" s="437" t="str">
        <f ca="1"/>
        <v>Fourniture de services et d’abonnements pour la téléphonie fixe sur support RNIS et Trunk SIP.</v>
      </c>
      <c r="I48" s="439" t="str">
        <f ca="1"/>
        <v>Procédure formalisée</v>
      </c>
      <c r="J48" s="439" t="str">
        <f ca="1"/>
        <v>Contrat à bon de commande</v>
      </c>
      <c r="K48" s="439" t="str">
        <f ca="1"/>
        <v>Contrat à bon de commande</v>
      </c>
      <c r="L48" s="440">
        <f ca="1"/>
        <v>44743</v>
      </c>
      <c r="M48" s="440">
        <f ca="1"/>
        <v>46203</v>
      </c>
      <c r="N48" s="438">
        <f ca="1"/>
        <v>4600004138</v>
      </c>
      <c r="O48" s="441">
        <f ca="1"/>
        <v>182400</v>
      </c>
      <c r="P48" s="437" t="str">
        <f ca="1"/>
        <v>Fournitures courantes</v>
      </c>
      <c r="Q48" s="438">
        <f ca="1"/>
        <v>16647</v>
      </c>
      <c r="R48" s="442" t="str">
        <f ca="1"/>
        <v>ORANGE BUSINESS SERVICES</v>
      </c>
      <c r="S48" s="437" t="str">
        <f ca="1"/>
        <v>Voir la DSI</v>
      </c>
      <c r="T48" s="438" t="str">
        <f ca="1"/>
        <v>FR</v>
      </c>
      <c r="U48" s="444" t="str">
        <f ca="1"/>
        <v xml:space="preserve">https://upecnumerique.sharepoint.com/:f:/r/sites/DAF-PRB/documents_contractuels/2.March%C3%A9s%20acc%C3%A8s%20LIMITE/5.Informatiques-bureatiques/2022PFTELECOMM?csf=1&amp;web=1&amp;e=IUEsy7 </v>
      </c>
      <c r="V48" s="437" t="str">
        <f ca="1"/>
        <v>Tous les sites de l'UPEC sauf marché(s) réservé(s) ou limité(s) à certains services particuliers. Contacter le Pôle achats dans le doute.</v>
      </c>
      <c r="W48" s="438" t="str">
        <f ca="1"/>
        <v>II.01</v>
      </c>
      <c r="X48" s="443" t="str">
        <f ca="1"/>
        <v>TELECOM:CONSO ABONNEMENTS RACCORDEMENTS TELEPHONIE FILAIRE</v>
      </c>
    </row>
    <row r="49" spans="1:24" ht="50.15" customHeight="1" x14ac:dyDescent="0.35">
      <c r="A49" s="197" t="str">
        <f ca="1"/>
        <v>Marché en cours</v>
      </c>
      <c r="B49" s="435" t="str">
        <f ca="1"/>
        <v>I</v>
      </c>
      <c r="C49" s="436" t="str">
        <f ca="1"/>
        <v>💻 Informatique &amp; Audio.</v>
      </c>
      <c r="D49" s="437" t="str">
        <f ca="1"/>
        <v>Pôle Achats</v>
      </c>
      <c r="E49" s="438" t="str">
        <f ca="1"/>
        <v>2022PNEATTESTA</v>
      </c>
      <c r="F49" s="437" t="str">
        <f ca="1"/>
        <v>Adhésion à la plateforme e-attestations</v>
      </c>
      <c r="G49" s="438" t="str">
        <f ca="1"/>
        <v>2022PNEATTESTA</v>
      </c>
      <c r="H49" s="437" t="str">
        <f ca="1"/>
        <v>Adhésion à la plateforme e-attestations</v>
      </c>
      <c r="I49" s="439" t="str">
        <f ca="1"/>
        <v>Procédure négociée</v>
      </c>
      <c r="J49" s="439" t="str">
        <f ca="1"/>
        <v>Marché</v>
      </c>
      <c r="K49" s="439" t="str">
        <f ca="1"/>
        <v>ordinaire</v>
      </c>
      <c r="L49" s="440">
        <f ca="1"/>
        <v>44887</v>
      </c>
      <c r="M49" s="440">
        <f ca="1"/>
        <v>46347</v>
      </c>
      <c r="N49" s="438">
        <f ca="1"/>
        <v>4600004153</v>
      </c>
      <c r="O49" s="441">
        <f ca="1"/>
        <v>30260</v>
      </c>
      <c r="P49" s="437" t="str">
        <f ca="1"/>
        <v>Fournitures courantes</v>
      </c>
      <c r="Q49" s="438">
        <f ca="1"/>
        <v>17051</v>
      </c>
      <c r="R49" s="442" t="str">
        <f ca="1"/>
        <v>E ATTESTATIONS COM</v>
      </c>
      <c r="S49" s="437" t="str">
        <f ca="1"/>
        <v>Voir le PAP</v>
      </c>
      <c r="T49" s="438" t="str">
        <f ca="1"/>
        <v>FR</v>
      </c>
      <c r="U49" s="444" t="str">
        <f ca="1"/>
        <v>https://upecnumerique.sharepoint.com/:f:/r/sites/DAF-PRB/documents_contractuels/2.March%C3%A9s%20acc%C3%A8s%20LIMITE/9.Instruments%20scientifiques/2022PNMAINQTOF?csf=1&amp;web=1&amp;e=Emt0Q4</v>
      </c>
      <c r="V49" s="437" t="str">
        <f ca="1"/>
        <v>Tous les sites de l'UPEC sauf marché(s) réservé(s) ou limité(s) à certains services particuliers. Contacter le Pôle achats dans le doute.</v>
      </c>
      <c r="W49" s="438" t="str">
        <f ca="1"/>
        <v>IB.32</v>
      </c>
      <c r="X49" s="443" t="str">
        <f ca="1"/>
        <v>DROITS D'UTILISATION DES AUTRES LOGICIELS (ON PREMISE)</v>
      </c>
    </row>
    <row r="50" spans="1:24" ht="50.15" customHeight="1" x14ac:dyDescent="0.35">
      <c r="A50" s="197" t="str">
        <f ca="1"/>
        <v>Marché en cours</v>
      </c>
      <c r="B50" s="435" t="str">
        <f ca="1"/>
        <v>I</v>
      </c>
      <c r="C50" s="436" t="str">
        <f ca="1"/>
        <v>💻 Informatique &amp; Audio.</v>
      </c>
      <c r="D50" s="437" t="str">
        <f ca="1"/>
        <v>Pôle Achats</v>
      </c>
      <c r="E50" s="438" t="str">
        <f ca="1"/>
        <v>2022UGAPSERVEU</v>
      </c>
      <c r="F50" s="437" t="str">
        <f ca="1"/>
        <v>UGAP-INFORMATIQUE- SERVEURS</v>
      </c>
      <c r="G50" s="438" t="str">
        <f ca="1"/>
        <v>2022UGAPSERVEU</v>
      </c>
      <c r="H50" s="437" t="str">
        <f ca="1"/>
        <v>UGAP-INFORMATIQUE- SERVEURS</v>
      </c>
      <c r="I50" s="439" t="str">
        <f ca="1"/>
        <v>Achat sur centrale d'achat (UGAP)</v>
      </c>
      <c r="J50" s="439" t="str">
        <f ca="1"/>
        <v>Accord-cadre</v>
      </c>
      <c r="K50" s="439" t="str">
        <f ca="1"/>
        <v>Contrat à bon de commande</v>
      </c>
      <c r="L50" s="440">
        <f ca="1"/>
        <v>44902</v>
      </c>
      <c r="M50" s="440">
        <f ca="1"/>
        <v>46363</v>
      </c>
      <c r="N50" s="438">
        <f ca="1"/>
        <v>4600004164</v>
      </c>
      <c r="O50" s="441">
        <f ca="1"/>
        <v>4000000</v>
      </c>
      <c r="P50" s="437" t="str">
        <f ca="1"/>
        <v>Fournitures courantes</v>
      </c>
      <c r="Q50" s="438">
        <f ca="1"/>
        <v>1588</v>
      </c>
      <c r="R50" s="442" t="str">
        <f ca="1"/>
        <v>UGAP</v>
      </c>
      <c r="S50" s="437" t="str">
        <f ca="1"/>
        <v>Accès direct  catalogue ugap.fr (création identifiant par le pôle achat public UPEC)</v>
      </c>
      <c r="T50" s="438" t="str">
        <f ca="1"/>
        <v>FR</v>
      </c>
      <c r="U50" s="438" t="str">
        <f ca="1"/>
        <v>https://upecnumerique.sharepoint.com/sites/DAF-PRB/documents_contractuels/Forms/AllItems.aspx?RootFolder=/sites%2FDAF%2DPRB%2Fdocuments%5Fcontractuels%2F1%2EMarch%C3%A9s%20ouverts%20%C3%A0%20TOUS%2F1%2E%20Achats%20Mutualis%C3%A9s%2FUGAP&amp;View=%7B6F884D63%2DDCF1%2D49B2%2DBCDC%2DBDF571290E5C%7D</v>
      </c>
      <c r="V50" s="437" t="str">
        <f ca="1"/>
        <v>Tous les sites de l'UPEC sauf marché(s) réservé(s) ou limité(s) à certains services particuliers. Contacter le Pôle achats dans le doute.</v>
      </c>
      <c r="W50" s="438" t="str">
        <f ca="1"/>
        <v>IA.31</v>
      </c>
      <c r="X50" s="443" t="str">
        <f ca="1"/>
        <v>SERVEURS D'APPLICAT (APPLICATIFS DIVERS COMPRIS BASE DONNEE)</v>
      </c>
    </row>
    <row r="51" spans="1:24" ht="50.15" customHeight="1" x14ac:dyDescent="0.35">
      <c r="A51" s="197" t="str">
        <f ca="1"/>
        <v>Marché en cours</v>
      </c>
      <c r="B51" s="435" t="str">
        <f ca="1"/>
        <v>I</v>
      </c>
      <c r="C51" s="436" t="str">
        <f ca="1"/>
        <v>💻 Informatique &amp; Audio.</v>
      </c>
      <c r="D51" s="437" t="str">
        <f ca="1"/>
        <v>Pôle Achats</v>
      </c>
      <c r="E51" s="438" t="str">
        <f ca="1"/>
        <v>2023ACHATSUGAP</v>
      </c>
      <c r="F51" s="437" t="str">
        <f ca="1"/>
        <v>Achats UGAP (centrale d'achats)</v>
      </c>
      <c r="G51" s="438" t="str">
        <f ca="1"/>
        <v>2023ACHATSUGAP</v>
      </c>
      <c r="H51" s="437" t="str">
        <f ca="1"/>
        <v>Achats UGAP (centrale d'achats)</v>
      </c>
      <c r="I51" s="439" t="str">
        <f ca="1"/>
        <v>Accord-cadre</v>
      </c>
      <c r="J51" s="439" t="str">
        <f ca="1"/>
        <v>Contrat à bon de commande</v>
      </c>
      <c r="K51" s="439" t="str">
        <f ca="1"/>
        <v>Contrat à bon de commande</v>
      </c>
      <c r="L51" s="440">
        <f ca="1"/>
        <v>44631</v>
      </c>
      <c r="M51" s="440">
        <f ca="1"/>
        <v>47574</v>
      </c>
      <c r="N51" s="438">
        <f ca="1"/>
        <v>4600004205</v>
      </c>
      <c r="O51" s="441">
        <f ca="1"/>
        <v>8620000</v>
      </c>
      <c r="P51" s="437" t="str">
        <f ca="1"/>
        <v>Fournitures courantes</v>
      </c>
      <c r="Q51" s="438">
        <f ca="1"/>
        <v>1588</v>
      </c>
      <c r="R51" s="442" t="str">
        <f ca="1"/>
        <v>UGAP</v>
      </c>
      <c r="S51" s="437" t="str">
        <f ca="1"/>
        <v>Accès direct  catalogue ugap.fr (création identifiant par le pôle achat public UPEC)</v>
      </c>
      <c r="T51" s="438" t="str">
        <f ca="1"/>
        <v>FR</v>
      </c>
      <c r="U51" s="444" t="str">
        <f ca="1"/>
        <v>https://www.ugap.fr/</v>
      </c>
      <c r="V51" s="437" t="str">
        <f ca="1"/>
        <v>Tous les sites de l'UPEC sauf marché(s) réservé(s) ou limité(s) à certains services particuliers. Contacter le Pôle achats dans le doute.</v>
      </c>
      <c r="W51" s="438" t="str">
        <f ca="1"/>
        <v>IA.24 ; IA.25 ; IB.32 ; IA.12 ; IA.41 ; IA.23 ; IE.41 ; IE.01 ; IE.31 ; IE.34 ; IB.34 ; IE.21 ; IA.21 ; IA.22</v>
      </c>
      <c r="X51" s="443" t="str">
        <f ca="1"/>
        <v>AUTRE MATERIEL INFORMATIQ PERIPHERIQ(ECRANS CLAVIERS SOURIS)</v>
      </c>
    </row>
    <row r="52" spans="1:24" ht="50.15" customHeight="1" x14ac:dyDescent="0.35">
      <c r="A52" s="197" t="str">
        <f ca="1"/>
        <v>Marché terminé</v>
      </c>
      <c r="B52" s="435" t="str">
        <f ca="1"/>
        <v>I</v>
      </c>
      <c r="C52" s="436" t="str">
        <f ca="1"/>
        <v>💻 Informatique &amp; Audio.</v>
      </c>
      <c r="D52" s="437" t="str">
        <f ca="1"/>
        <v>Pôle Achats</v>
      </c>
      <c r="E52" s="438" t="str">
        <f ca="1"/>
        <v>2023ACHATRESAH</v>
      </c>
      <c r="F52" s="437" t="str">
        <f ca="1"/>
        <v>ACHATS RESAH- CENTRALE D'ACHATS</v>
      </c>
      <c r="G52" s="438" t="str">
        <f ca="1"/>
        <v>2023ACHATRESAH</v>
      </c>
      <c r="H52" s="437" t="str">
        <f ca="1"/>
        <v>Pas d'allotissement</v>
      </c>
      <c r="I52" s="439" t="str">
        <f ca="1"/>
        <v>Accord-cadre</v>
      </c>
      <c r="J52" s="439" t="str">
        <f ca="1"/>
        <v>Achat Centrale d'achat</v>
      </c>
      <c r="K52" s="439" t="str">
        <f ca="1"/>
        <v>à bons de commande avec maximum</v>
      </c>
      <c r="L52" s="440">
        <f ca="1"/>
        <v>44939</v>
      </c>
      <c r="M52" s="440">
        <f ca="1"/>
        <v>45303</v>
      </c>
      <c r="N52" s="438">
        <f ca="1"/>
        <v>4600004206</v>
      </c>
      <c r="O52" s="441">
        <f ca="1"/>
        <v>2000000</v>
      </c>
      <c r="P52" s="437" t="str">
        <f ca="1"/>
        <v>Fournitures courantes et services</v>
      </c>
      <c r="Q52" s="438">
        <f ca="1"/>
        <v>16025</v>
      </c>
      <c r="R52" s="442" t="str">
        <f ca="1"/>
        <v>RESAH RESEAU ACHETEURS HOSPITALIERS</v>
      </c>
      <c r="S52" s="437" t="str">
        <f ca="1"/>
        <v>0144448712</v>
      </c>
      <c r="T52" s="438" t="str">
        <f ca="1"/>
        <v>FR</v>
      </c>
      <c r="U52" s="438" t="str">
        <f ca="1"/>
        <v>https://upecnumerique.sharepoint.com/sites/DAF-PRB/documents_contractuels/Forms/AllItems.aspx?RootFolder=/sites%2FDAF%2DPRB%2Fdocuments%5Fcontractuels%2F1%2EMarch%C3%A9s%20ouverts%20%C3%A0%20TOUS%2F1%2E%20Achats%20Mutualis%C3%A9s%2FRESAH%2F2023ACHATRESA1&amp;View=%7B6F884D63%2DDCF1%2D49B2%2DBCDC%2DBDF571290E5C%7D</v>
      </c>
      <c r="V52" s="437" t="str">
        <f ca="1"/>
        <v>Tous les sites de l'UPEC sauf marché(s) réservé(s) ou limité(s) à certains services particuliers. Contacter le Pôle achats dans le doute.</v>
      </c>
      <c r="W52" s="438" t="str">
        <f ca="1"/>
        <v>ID.12 ; ID.13 ; IC.22</v>
      </c>
      <c r="X52" s="443" t="str">
        <f ca="1"/>
        <v>INFORMATIQUE : ASSISTANCE A MAITRISE D'OUVRAGE</v>
      </c>
    </row>
    <row r="53" spans="1:24" ht="50.15" customHeight="1" x14ac:dyDescent="0.35">
      <c r="A53" s="197" t="str">
        <f ca="1"/>
        <v>Marché terminé</v>
      </c>
      <c r="B53" s="435" t="str">
        <f ca="1"/>
        <v>I</v>
      </c>
      <c r="C53" s="436" t="str">
        <f ca="1"/>
        <v>💻 Informatique &amp; Audio.</v>
      </c>
      <c r="D53" s="437" t="str">
        <f ca="1"/>
        <v>Pôle Achats</v>
      </c>
      <c r="E53" s="438" t="str">
        <f ca="1"/>
        <v>2021PFAUDIUPE1</v>
      </c>
      <c r="F53" s="437" t="str">
        <f ca="1"/>
        <v>Fourniture, livraison, installation et mise en service d’équipement audiovisuel</v>
      </c>
      <c r="G53" s="438" t="str">
        <f ca="1"/>
        <v>2021PFAUDIUPE1</v>
      </c>
      <c r="H53" s="437" t="str">
        <f ca="1"/>
        <v>Fourniture, livraison, installation et mise en service d’équipement audiovisuel</v>
      </c>
      <c r="I53" s="439" t="str">
        <f ca="1"/>
        <v>Procédure formalisée</v>
      </c>
      <c r="J53" s="439" t="str">
        <f ca="1"/>
        <v>Marché subséquent</v>
      </c>
      <c r="K53" s="439" t="str">
        <f ca="1"/>
        <v>Marché subséquent</v>
      </c>
      <c r="L53" s="440">
        <f ca="1"/>
        <v>44861</v>
      </c>
      <c r="M53" s="440">
        <f ca="1"/>
        <v>45956</v>
      </c>
      <c r="N53" s="438">
        <f ca="1"/>
        <v>4600004216</v>
      </c>
      <c r="O53" s="441">
        <f ca="1"/>
        <v>1800000</v>
      </c>
      <c r="P53" s="437" t="str">
        <f ca="1"/>
        <v>Fournitures courantes</v>
      </c>
      <c r="Q53" s="438">
        <f ca="1"/>
        <v>4512</v>
      </c>
      <c r="R53" s="442" t="str">
        <f ca="1"/>
        <v>OCTALINO SARL</v>
      </c>
      <c r="S53" s="437" t="str">
        <f ca="1"/>
        <v>15, allée du Clos des Charmes, 77090 – Collégien; Tel : 01 75 43 40 06 / Fax : 01 75 43 40 07; Mail : guillaume.hunout@octalino.com et en copie: marches@octalino.com</v>
      </c>
      <c r="T53" s="438" t="str">
        <f ca="1"/>
        <v>FR</v>
      </c>
      <c r="U53"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53" s="437" t="str">
        <f ca="1"/>
        <v>Tous les sites de l'UPEC sauf marché(s) réservé(s) ou limité(s) à certains services particuliers. Contacter le Pôle achats dans le doute.</v>
      </c>
      <c r="W53" s="438" t="str">
        <f ca="1"/>
        <v>IE.01 ; IE.31 ; IE.21 ; IE.11 ; IE.32 ; IF.04 ; IF.01 ; IE.33</v>
      </c>
      <c r="X53" s="443" t="str">
        <f ca="1"/>
        <v>APPAREILS DE PRODUCTION AUDIOVISUELLE</v>
      </c>
    </row>
    <row r="54" spans="1:24" ht="50.15" customHeight="1" x14ac:dyDescent="0.35">
      <c r="A54" s="197" t="str">
        <f ca="1"/>
        <v>Marché terminé</v>
      </c>
      <c r="B54" s="435" t="str">
        <f ca="1"/>
        <v>I</v>
      </c>
      <c r="C54" s="436" t="str">
        <f ca="1"/>
        <v>💻 Informatique &amp; Audio.</v>
      </c>
      <c r="D54" s="437" t="str">
        <f ca="1"/>
        <v>Pôle Achats</v>
      </c>
      <c r="E54" s="438" t="str">
        <f ca="1"/>
        <v>2021PFAUDIUPE1</v>
      </c>
      <c r="F54" s="437" t="str">
        <f ca="1"/>
        <v>Fourniture, livraison, installation et mise en service d’équipement audiovisuel</v>
      </c>
      <c r="G54" s="438" t="str">
        <f ca="1"/>
        <v>2021PFAUDIUPE1</v>
      </c>
      <c r="H54" s="437" t="str">
        <f ca="1"/>
        <v>Fourniture, livraison, installation et mise en service d’équipement audiovisuel</v>
      </c>
      <c r="I54" s="439" t="str">
        <f ca="1"/>
        <v>Procédure formalisée</v>
      </c>
      <c r="J54" s="439" t="str">
        <f ca="1"/>
        <v>Marché subséquent</v>
      </c>
      <c r="K54" s="439" t="str">
        <f ca="1"/>
        <v>Marché subséquent</v>
      </c>
      <c r="L54" s="440">
        <f ca="1"/>
        <v>44861</v>
      </c>
      <c r="M54" s="440">
        <f ca="1"/>
        <v>45956</v>
      </c>
      <c r="N54" s="438">
        <f ca="1"/>
        <v>4600004217</v>
      </c>
      <c r="O54" s="441">
        <f ca="1"/>
        <v>1800000</v>
      </c>
      <c r="P54" s="437" t="str">
        <f ca="1"/>
        <v>Fournitures courantes</v>
      </c>
      <c r="Q54" s="438">
        <f ca="1"/>
        <v>4312</v>
      </c>
      <c r="R54" s="442" t="str">
        <f ca="1"/>
        <v>VIDEO SYNERGIE</v>
      </c>
      <c r="S54" s="437" t="str">
        <f ca="1"/>
        <v>Armaury Chamfrault - Technicien SAV ; Audrey ELVIRA - Responsable adm des ventes ; Tél. : 01 69 59 26 26 ;Fax : 01 69 59 26 27; Mail :jbzanivan@videosynergie.com ; jerome@videosynergie.com</v>
      </c>
      <c r="T54" s="438" t="str">
        <f ca="1"/>
        <v>FR</v>
      </c>
      <c r="U54" s="444" t="str">
        <f ca="1"/>
        <v>https://upecnumerique.sharepoint.com/sites/DAF-PRB/documents_contractuels/Forms/AllItems.aspx?RootFolder=/sites%2FDAF%2DPRB%2Fdocuments%5Fcontractuels%2F1%2EMarch%C3%A9s%20ouverts%20%C3%A0%20TOUS%2F5%2EInformatiques%2Dbureatiques%2F2021PFAUDIUPEC&amp;View=%7B6F884D63%2DDCF1%2D49B2%2DBCDC%2DBDF571290E5C%7D</v>
      </c>
      <c r="V54" s="437" t="str">
        <f ca="1"/>
        <v>Tous les sites de l'UPEC sauf marché(s) réservé(s) ou limité(s) à certains services particuliers. Contacter le Pôle achats dans le doute.</v>
      </c>
      <c r="W54" s="438" t="str">
        <f ca="1"/>
        <v>IE.01 ; IE.34 ; IE.32 ; IF.01 ; IF.04 ; IE.31 ; IE.21</v>
      </c>
      <c r="X54" s="443" t="str">
        <f ca="1"/>
        <v>APPAREILS DE PRODUCTION AUDIOVISUELLE</v>
      </c>
    </row>
    <row r="55" spans="1:24" ht="50.15" customHeight="1" x14ac:dyDescent="0.35">
      <c r="A55" s="197" t="str">
        <f ca="1"/>
        <v>Marché terminé</v>
      </c>
      <c r="B55" s="435" t="str">
        <f ca="1"/>
        <v>I</v>
      </c>
      <c r="C55" s="436" t="str">
        <f ca="1"/>
        <v>💻 Informatique &amp; Audio.</v>
      </c>
      <c r="D55" s="437" t="str">
        <f ca="1"/>
        <v>Pôle Achats</v>
      </c>
      <c r="E55" s="438" t="str">
        <f ca="1"/>
        <v>2022PFAUDIUPE2</v>
      </c>
      <c r="F55" s="437" t="str">
        <f ca="1"/>
        <v>Fourniture et livraison en matériel audiovisuel professionnel</v>
      </c>
      <c r="G55" s="438" t="str">
        <f ca="1"/>
        <v>2022PFAUDIUPE2</v>
      </c>
      <c r="H55" s="437" t="str">
        <f ca="1"/>
        <v>Fourniture et livraison en matériel audiovisuel professionnel</v>
      </c>
      <c r="I55" s="439" t="str">
        <f ca="1"/>
        <v>Procédure formalisée</v>
      </c>
      <c r="J55" s="439" t="str">
        <f ca="1"/>
        <v>Accord-cadre</v>
      </c>
      <c r="K55" s="439" t="str">
        <f ca="1"/>
        <v>à bons de commande sans minimum et avec maximum</v>
      </c>
      <c r="L55" s="440">
        <f ca="1"/>
        <v>44859</v>
      </c>
      <c r="M55" s="440">
        <f ca="1"/>
        <v>46138</v>
      </c>
      <c r="N55" s="438">
        <f ca="1"/>
        <v>4600004218</v>
      </c>
      <c r="O55" s="441">
        <f ca="1"/>
        <v>3600000</v>
      </c>
      <c r="P55" s="437" t="str">
        <f ca="1"/>
        <v>Fournitures courantes</v>
      </c>
      <c r="Q55" s="438">
        <f ca="1"/>
        <v>5169</v>
      </c>
      <c r="R55" s="442" t="str">
        <f ca="1"/>
        <v>MENATEX OBJECTIF BASTILLE</v>
      </c>
      <c r="S55" s="437" t="str">
        <f ca="1"/>
        <v>11, rue Jules César, 75012 – Paris; Tel : 01 43 43 57 38 / Fax : 01 43 41 39 21; Mail : b2b@objectif-bastille.com</v>
      </c>
      <c r="T55" s="438" t="str">
        <f ca="1"/>
        <v>FR</v>
      </c>
      <c r="U55" s="444" t="str">
        <f ca="1"/>
        <v>https://upecnumerique.sharepoint.com/sites/DAF-PRB/documents_contractuels/Forms/AllItems.aspx?csf=1&amp;web=1&amp;e=EcN5m4&amp;cid=353a38c7%2D48a9%2D41f3%2D9758%2D316ec1be1e12&amp;FolderCTID=0x012000CB6EA6E75E23B94A91A7A0AB9F269855&amp;id=%2Fsites%2FDAF%2DPRB%2Fdocuments%5Fcontractuels%2F1%2EMarch%C3%A9s%20ouverts%20%C3%A0%20TOUS%2F5%2EInformatiques%2Dbureatiques%2F2022AUDIUPEC2&amp;viewid=6f884d63%2Ddcf1%2D49b2%2Dbcdc%2Dbdf571290e5c</v>
      </c>
      <c r="V55" s="437" t="str">
        <f ca="1"/>
        <v>Tous les sites de l'UPEC sauf marché(s) réservé(s) ou limité(s) à certains services particuliers. Contacter le Pôle achats dans le doute.</v>
      </c>
      <c r="W55" s="438" t="str">
        <f ca="1"/>
        <v>IE.01 ; IE.21 ; IE.31</v>
      </c>
      <c r="X55" s="443" t="str">
        <f ca="1"/>
        <v>APPAREILS DE PRODUCTION AUDIOVISUELLE</v>
      </c>
    </row>
    <row r="56" spans="1:24" ht="50.15" customHeight="1" x14ac:dyDescent="0.35">
      <c r="A56" s="197" t="str">
        <f ca="1"/>
        <v>Marché terminé</v>
      </c>
      <c r="B56" s="435" t="str">
        <f ca="1"/>
        <v>I</v>
      </c>
      <c r="C56" s="436" t="str">
        <f ca="1"/>
        <v>💻 Informatique &amp; Audio.</v>
      </c>
      <c r="D56" s="437" t="str">
        <f ca="1"/>
        <v>Pôle Achats</v>
      </c>
      <c r="E56" s="438" t="str">
        <f ca="1"/>
        <v>2023MAINTMSOFT</v>
      </c>
      <c r="F56" s="437" t="str">
        <f ca="1"/>
        <v>RENOUVELLEMENT MAINTENANCE-SUPPORT MICROSOFT</v>
      </c>
      <c r="G56" s="438" t="str">
        <f ca="1"/>
        <v>2023MAINTMSOFT</v>
      </c>
      <c r="H56" s="437" t="str">
        <f ca="1"/>
        <v>RENOUVELLEMENT MAINTENANCE-SUPPORT MICROSOFT</v>
      </c>
      <c r="I56" s="439" t="str">
        <f ca="1"/>
        <v>Marché de maintenance</v>
      </c>
      <c r="J56" s="439" t="str">
        <f ca="1"/>
        <v/>
      </c>
      <c r="K56" s="439" t="str">
        <f ca="1"/>
        <v/>
      </c>
      <c r="L56" s="440">
        <f ca="1"/>
        <v>44984</v>
      </c>
      <c r="M56" s="440">
        <f ca="1"/>
        <v>45348</v>
      </c>
      <c r="N56" s="438">
        <f ca="1"/>
        <v>4600004219</v>
      </c>
      <c r="O56" s="441">
        <f ca="1"/>
        <v>40000</v>
      </c>
      <c r="P56" s="437" t="str">
        <f ca="1"/>
        <v>Services courants</v>
      </c>
      <c r="Q56" s="438">
        <f ca="1"/>
        <v>6181</v>
      </c>
      <c r="R56" s="442" t="str">
        <f ca="1"/>
        <v>MICROSOFT FRANCE</v>
      </c>
      <c r="S56" s="437" t="str">
        <f ca="1"/>
        <v/>
      </c>
      <c r="T56" s="438" t="str">
        <f ca="1"/>
        <v>FR</v>
      </c>
      <c r="U56" s="438" t="str">
        <f ca="1"/>
        <v>https://upecnumerique.sharepoint.com/sites/DAF-PRB/documents_contractuels/Forms/AllItems.aspx?RootFolder=/sites%2FDAF%2DPRB%2Fdocuments%5Fcontractuels%2F1%2EMarch%C3%A9s%20ouverts%20%C3%A0%20TOUS%2F1%2E%20Achats%20Mutualis%C3%A9s%2FCNL%2F2021MSLOGMSOFT%2DMicrosoft%20CRAYON&amp;View=%7B6F884D63%2DDCF1%2D49B2%2DBCDC%2DBDF571290E5C%7D</v>
      </c>
      <c r="V56" s="437" t="str">
        <f ca="1"/>
        <v>Tous les sites de l'UPEC sauf marché(s) réservé(s) ou limité(s) à certains services particuliers. Contacter le Pôle achats dans le doute.</v>
      </c>
      <c r="W56" s="438" t="str">
        <f ca="1"/>
        <v>IB.34</v>
      </c>
      <c r="X56" s="443" t="str">
        <f ca="1"/>
        <v>SUPPORT ET MAINTENANCE DES AUTRES LOGICIELS NON SCIENTIFIQUE</v>
      </c>
    </row>
    <row r="57" spans="1:24" ht="50.15" customHeight="1" x14ac:dyDescent="0.35">
      <c r="A57" s="197" t="str">
        <f ca="1"/>
        <v>Marché terminé</v>
      </c>
      <c r="B57" s="435" t="str">
        <f ca="1"/>
        <v>I</v>
      </c>
      <c r="C57" s="436" t="str">
        <f ca="1"/>
        <v>💻 Informatique &amp; Audio.</v>
      </c>
      <c r="D57" s="437" t="str">
        <f ca="1"/>
        <v>Pôle Achats</v>
      </c>
      <c r="E57" s="438" t="str">
        <f ca="1"/>
        <v>2023PNPRESEDIF</v>
      </c>
      <c r="F57" s="437" t="str">
        <f ca="1"/>
        <v>PRESTATIONS ASSOCIÉES LICENCES EDIFLEX</v>
      </c>
      <c r="G57" s="438" t="str">
        <f ca="1"/>
        <v>2023PNPRESEDIF</v>
      </c>
      <c r="H57" s="437" t="str">
        <f ca="1"/>
        <v>PRESTATIONS ASSOCIÉES LICENCES EDIFLEX</v>
      </c>
      <c r="I57" s="439" t="str">
        <f ca="1"/>
        <v>Procédure négociée</v>
      </c>
      <c r="J57" s="439" t="str">
        <f ca="1"/>
        <v>Accord-cadre</v>
      </c>
      <c r="K57" s="439" t="str">
        <f ca="1"/>
        <v>Contrat à bon de commande</v>
      </c>
      <c r="L57" s="440">
        <f ca="1"/>
        <v>45001</v>
      </c>
      <c r="M57" s="440">
        <f ca="1"/>
        <v>46096</v>
      </c>
      <c r="N57" s="438">
        <f ca="1"/>
        <v>4600004227</v>
      </c>
      <c r="O57" s="441">
        <f ca="1"/>
        <v>40000</v>
      </c>
      <c r="P57" s="437" t="str">
        <f ca="1"/>
        <v>Fournitures courantes</v>
      </c>
      <c r="Q57" s="438">
        <f ca="1"/>
        <v>17417</v>
      </c>
      <c r="R57" s="442" t="str">
        <f ca="1"/>
        <v>EDIFLEX</v>
      </c>
      <c r="S57" s="437" t="str">
        <f ca="1"/>
        <v/>
      </c>
      <c r="T57" s="438" t="str">
        <f ca="1"/>
        <v>FR</v>
      </c>
      <c r="U57" s="438" t="str">
        <f ca="1"/>
        <v>https://upecnumerique.sharepoint.com/sites/DAF-PRB/documents_contractuels/Forms/AllItems.aspx?RootFolder=/sites%2FDAF%2DPRB%2Fdocuments%5Fcontractuels%2F1%2EMarch%C3%A9s%20ouverts%20%C3%A0%20TOUS%2F1%2E%20Achats%20Mutualis%C3%A9s%2FCNL&amp;View=%7B6F884D63%2DDCF1%2D49B2%2DBCDC%2DBDF571290E5C%7D</v>
      </c>
      <c r="V57" s="437" t="str">
        <f ca="1"/>
        <v>Tous les sites de l'UPEC sauf marché(s) réservé(s) ou limité(s) à certains services particuliers. Contacter le Pôle achats dans le doute.</v>
      </c>
      <c r="W57" s="438" t="str">
        <f ca="1"/>
        <v>IB.0 ; IB.32</v>
      </c>
      <c r="X57" s="443" t="str">
        <f ca="1"/>
        <v>LOGICIELS POUR SYSTEME ET RESEAUX : DROITS ET MAINTENANCE</v>
      </c>
    </row>
    <row r="58" spans="1:24" ht="50.15" customHeight="1" x14ac:dyDescent="0.35">
      <c r="A58" s="197" t="str">
        <f ca="1"/>
        <v>Marché en cours</v>
      </c>
      <c r="B58" s="435" t="str">
        <f ca="1"/>
        <v>I</v>
      </c>
      <c r="C58" s="436" t="str">
        <f ca="1"/>
        <v>💻 Informatique &amp; Audio.</v>
      </c>
      <c r="D58" s="437" t="str">
        <f ca="1"/>
        <v>Pôle Achats</v>
      </c>
      <c r="E58" s="438" t="str">
        <f ca="1"/>
        <v>2023ACHATRESA1</v>
      </c>
      <c r="F58" s="437" t="str">
        <f ca="1"/>
        <v>ACHATS DIVERS MARCHÉS SUBSÉQUENTS- RESAH</v>
      </c>
      <c r="G58" s="438" t="str">
        <f ca="1"/>
        <v>2023ACHATRESA1</v>
      </c>
      <c r="H58" s="437" t="str">
        <f ca="1"/>
        <v>PRESTATIONS CYBERSECURITE-ORANGE CYBERDÉFENSE</v>
      </c>
      <c r="I58" s="439" t="str">
        <f ca="1"/>
        <v>Centrale d'achat RESAH</v>
      </c>
      <c r="J58" s="439" t="str">
        <f ca="1"/>
        <v>Achat Centrale d'achat</v>
      </c>
      <c r="K58" s="439" t="str">
        <f ca="1"/>
        <v>à bons de commande avec maximum</v>
      </c>
      <c r="L58" s="440">
        <f ca="1"/>
        <v>45028</v>
      </c>
      <c r="M58" s="440">
        <f ca="1"/>
        <v>46488</v>
      </c>
      <c r="N58" s="438">
        <f ca="1"/>
        <v>4600004241</v>
      </c>
      <c r="O58" s="441">
        <f ca="1"/>
        <v>2000000</v>
      </c>
      <c r="P58" s="437" t="str">
        <f ca="1"/>
        <v>Fournitures courantes et services</v>
      </c>
      <c r="Q58" s="438">
        <f ca="1"/>
        <v>17186</v>
      </c>
      <c r="R58" s="442" t="str">
        <f ca="1"/>
        <v>ORANGE CYBERDEFENSE FRANCE</v>
      </c>
      <c r="S58" s="437" t="str">
        <f ca="1"/>
        <v>emilie.nguyen@orange.com   --  07 72 20 13 98</v>
      </c>
      <c r="T58" s="438" t="str">
        <f ca="1"/>
        <v>FR</v>
      </c>
      <c r="U58" s="444" t="str">
        <f ca="1"/>
        <v>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v>
      </c>
      <c r="V58" s="437" t="str">
        <f ca="1"/>
        <v>Tous les sites de l'UPEC sauf marché(s) réservé(s) ou limité(s) à certains services particuliers. Contacter le Pôle achats dans le doute.</v>
      </c>
      <c r="W58" s="438" t="str">
        <f ca="1"/>
        <v>ID.13</v>
      </c>
      <c r="X58" s="443" t="str">
        <f ca="1"/>
        <v>INFORMATIQUE : ASSISTANCE A MAITRISE D'?UVRE</v>
      </c>
    </row>
    <row r="59" spans="1:24" ht="50.15" customHeight="1" x14ac:dyDescent="0.35">
      <c r="A59" s="197" t="str">
        <f ca="1"/>
        <v>Marché en cours</v>
      </c>
      <c r="B59" s="435" t="str">
        <f ca="1"/>
        <v>I</v>
      </c>
      <c r="C59" s="436" t="str">
        <f ca="1"/>
        <v>💻 Informatique &amp; Audio.</v>
      </c>
      <c r="D59" s="437" t="str">
        <f ca="1"/>
        <v>Pôle Achats</v>
      </c>
      <c r="E59" s="438" t="str">
        <f ca="1"/>
        <v>2023CELULOGICI</v>
      </c>
      <c r="F59" s="437" t="str">
        <f ca="1"/>
        <v>Logiciel ADOBE</v>
      </c>
      <c r="G59" s="438" t="str">
        <f ca="1"/>
        <v>2023CELULOGICI</v>
      </c>
      <c r="H59" s="437" t="str">
        <f ca="1"/>
        <v>Logiciel ADOBE</v>
      </c>
      <c r="I59" s="439" t="str">
        <f ca="1"/>
        <v>_</v>
      </c>
      <c r="J59" s="439" t="str">
        <f ca="1"/>
        <v>Contrat à bon de commande</v>
      </c>
      <c r="K59" s="439" t="str">
        <f ca="1"/>
        <v>Contrat à bon de commande</v>
      </c>
      <c r="L59" s="440">
        <f ca="1"/>
        <v>44995</v>
      </c>
      <c r="M59" s="440">
        <f ca="1"/>
        <v>46455</v>
      </c>
      <c r="N59" s="438">
        <f ca="1"/>
        <v>4600004246</v>
      </c>
      <c r="O59" s="441">
        <f ca="1"/>
        <v>300000</v>
      </c>
      <c r="P59" s="437" t="str">
        <f ca="1"/>
        <v>Fournitures courantes</v>
      </c>
      <c r="Q59" s="438">
        <f ca="1"/>
        <v>17669</v>
      </c>
      <c r="R59" s="442" t="str">
        <f ca="1"/>
        <v>ACADEMIC SOFTWARE BV</v>
      </c>
      <c r="S59" s="437" t="str">
        <f ca="1"/>
        <v>Demande  devis/envoi BC:  
commande-adobe@academicsoftware.fr
01 87 65 37 90 (devis, commandes…)
01 87 65 39 14 (support)</v>
      </c>
      <c r="T59" s="438" t="str">
        <f ca="1"/>
        <v>BE</v>
      </c>
      <c r="U59" s="438" t="str">
        <f ca="1"/>
        <v>https://upecnumerique.sharepoint.com/sites/DAF-PRB/documents_contractuels/Forms/AllItems.aspx?RootFolder=/sites%2FDAF%2DPRB%2Fdocuments%5Fcontractuels%2F1%2EMarch%C3%A9s%20ouverts%20%C3%A0%20TOUS%2F1%2E%20Achats%20Mutualis%C3%A9s%2FCNL%2F2023CELULOGICI%2DADOBE&amp;View=%7B6F884D63%2DDCF1%2D49B2%2DBCDC%2DBDF571290E5C%7D</v>
      </c>
      <c r="V59" s="437" t="str">
        <f ca="1"/>
        <v>Tous les sites de l'UPEC sauf marché(s) réservé(s) ou limité(s) à certains services particuliers. Contacter le Pôle achats dans le doute.</v>
      </c>
      <c r="W59" s="438" t="str">
        <f ca="1"/>
        <v>IB.11</v>
      </c>
      <c r="X59" s="443" t="str">
        <f ca="1"/>
        <v>DRTS UTILISAT DE LOG. STANDARDS DE BUREAUTIQUE (ON PREMISE)</v>
      </c>
    </row>
    <row r="60" spans="1:24" ht="50.15" customHeight="1" x14ac:dyDescent="0.35">
      <c r="A60" s="197" t="str">
        <f ca="1"/>
        <v>Marché en cours</v>
      </c>
      <c r="B60" s="435" t="str">
        <f ca="1"/>
        <v>I</v>
      </c>
      <c r="C60" s="436" t="str">
        <f ca="1"/>
        <v>💻 Informatique &amp; Audio.</v>
      </c>
      <c r="D60" s="437" t="str">
        <f ca="1"/>
        <v>Pôle Achats</v>
      </c>
      <c r="E60" s="438" t="str">
        <f ca="1"/>
        <v>2023ACHATRESA1</v>
      </c>
      <c r="F60" s="437" t="str">
        <f ca="1"/>
        <v>ACHATS DIVERS MARCHÉS SUBSÉQUENTS- RESAH</v>
      </c>
      <c r="G60" s="438" t="str">
        <f ca="1"/>
        <v>2023ACHATRESA1</v>
      </c>
      <c r="H60" s="437" t="str">
        <f ca="1"/>
        <v>SOLUTIONS DELL TECHNOLOGIES INFRASTRUCTURES INFORMATIQUES</v>
      </c>
      <c r="I60" s="439" t="str">
        <f ca="1"/>
        <v>Centrale d'achat RESAH</v>
      </c>
      <c r="J60" s="439" t="str">
        <f ca="1"/>
        <v>Achat Centrale d'achat</v>
      </c>
      <c r="K60" s="439" t="str">
        <f ca="1"/>
        <v>à bons de commande avec maximum</v>
      </c>
      <c r="L60" s="440">
        <f ca="1"/>
        <v>45030</v>
      </c>
      <c r="M60" s="440">
        <f ca="1"/>
        <v>46490</v>
      </c>
      <c r="N60" s="438">
        <f ca="1"/>
        <v>4600004254</v>
      </c>
      <c r="O60" s="441">
        <f ca="1"/>
        <v>493138.1</v>
      </c>
      <c r="P60" s="437" t="str">
        <f ca="1"/>
        <v>Fournitures courantes et services</v>
      </c>
      <c r="Q60" s="438">
        <f ca="1"/>
        <v>17809</v>
      </c>
      <c r="R60" s="442" t="str">
        <f ca="1"/>
        <v>KOESIO CORPORATE IT</v>
      </c>
      <c r="S60" s="437" t="str">
        <f ca="1"/>
        <v>Tristan Zivkovic Assistant Commercial Resah tzivkovic@aviti.fr 04 11 93 15 47 
Centre de service national : 02 53 59 59 00</v>
      </c>
      <c r="T60" s="438" t="str">
        <f ca="1"/>
        <v>FR</v>
      </c>
      <c r="U60" s="444" t="str">
        <f ca="1"/>
        <v>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v>
      </c>
      <c r="V60" s="437" t="str">
        <f ca="1"/>
        <v>Tous les sites de l'UPEC sauf marché(s) réservé(s) ou limité(s) à certains services particuliers. Contacter le Pôle achats dans le doute.</v>
      </c>
      <c r="W60" s="438" t="str">
        <f ca="1"/>
        <v>IA.31</v>
      </c>
      <c r="X60" s="443" t="str">
        <f ca="1"/>
        <v>SERVEURS D'APPLICAT (APPLICATIFS DIVERS COMPRIS BASE DONNEE)</v>
      </c>
    </row>
    <row r="61" spans="1:24" ht="50.15" customHeight="1" x14ac:dyDescent="0.35">
      <c r="A61" s="197" t="str">
        <f ca="1"/>
        <v>Marché terminé</v>
      </c>
      <c r="B61" s="435" t="str">
        <f ca="1"/>
        <v>I</v>
      </c>
      <c r="C61" s="436" t="str">
        <f ca="1"/>
        <v>💻 Informatique &amp; Audio.</v>
      </c>
      <c r="D61" s="437" t="str">
        <f ca="1"/>
        <v>Direction du Patrimoine et du Développement Durable</v>
      </c>
      <c r="E61" s="438" t="str">
        <f ca="1"/>
        <v>2023PFINNOWALO</v>
      </c>
      <c r="F61" s="437" t="str">
        <f ca="1"/>
        <v>Le présent marché a pour objet l'achat dune solution permettant d'assurer une cartographie dynamique des compétences, expertises, axes de recherche, projets, des chercheurs, laboratoires de recherche et des plateformes technologiques de l</v>
      </c>
      <c r="G61" s="438" t="str">
        <f ca="1"/>
        <v>2023PFINNOWALO</v>
      </c>
      <c r="H61" s="437" t="str">
        <f ca="1"/>
        <v>Le présent marché a pour objet l'achat dune solution permettant d'assurer une cartographie dynamique des compétences, expertises, axes de recherche, projets, des chercheurs, laboratoires de recherche et des plateformes technologiques de l</v>
      </c>
      <c r="I61" s="439" t="str">
        <f ca="1"/>
        <v>Marché passé sans publicité ni mise en concurrence</v>
      </c>
      <c r="J61" s="439" t="str">
        <f ca="1"/>
        <v>Marché</v>
      </c>
      <c r="K61" s="439" t="str">
        <f ca="1"/>
        <v>ordinaire</v>
      </c>
      <c r="L61" s="440">
        <f ca="1"/>
        <v>45104</v>
      </c>
      <c r="M61" s="440">
        <f ca="1"/>
        <v>45348</v>
      </c>
      <c r="N61" s="438">
        <f ca="1"/>
        <v>4600004258</v>
      </c>
      <c r="O61" s="441">
        <f ca="1"/>
        <v>198664.56</v>
      </c>
      <c r="P61" s="437" t="str">
        <f ca="1"/>
        <v>Services courants</v>
      </c>
      <c r="Q61" s="438">
        <f ca="1"/>
        <v>17813</v>
      </c>
      <c r="R61" s="442" t="str">
        <f ca="1"/>
        <v>MYSCIENCEWORK SAS</v>
      </c>
      <c r="S61" s="437" t="str">
        <f ca="1"/>
        <v>Tél : 01 41 81 08 09</v>
      </c>
      <c r="T61" s="438" t="str">
        <f ca="1"/>
        <v>FR</v>
      </c>
      <c r="U61" s="444" t="str">
        <f ca="1"/>
        <v>https://upecnumerique.sharepoint.com/:f:/r/sites/DAF-PRB/documents_contractuels/2.March%C3%A9s%20acc%C3%A8s%20LIMITE/6.Services%20-Maintenance/2023PFNTCAMPUS?csf=1&amp;web=1&amp;e=3iKGxw</v>
      </c>
      <c r="V61" s="437" t="str">
        <f ca="1"/>
        <v>(94) Val-de-Marne</v>
      </c>
      <c r="W61" s="438" t="str">
        <f ca="1"/>
        <v>ID.16</v>
      </c>
      <c r="X61" s="443" t="str">
        <f ca="1"/>
        <v>NE PLUS UTILISER - UTILISER ID.61</v>
      </c>
    </row>
    <row r="62" spans="1:24" ht="50.15" customHeight="1" x14ac:dyDescent="0.35">
      <c r="A62" s="197" t="str">
        <f ca="1"/>
        <v>Marché terminé</v>
      </c>
      <c r="B62" s="435" t="str">
        <f ca="1"/>
        <v>I</v>
      </c>
      <c r="C62" s="436" t="str">
        <f ca="1"/>
        <v>💻 Informatique &amp; Audio.</v>
      </c>
      <c r="D62" s="437" t="str">
        <f ca="1"/>
        <v>Pôle Achats</v>
      </c>
      <c r="E62" s="438" t="str">
        <f ca="1"/>
        <v>2020PFPRESINF2</v>
      </c>
      <c r="F62" s="437" t="str">
        <f ca="1"/>
        <v/>
      </c>
      <c r="G62" s="438" t="str">
        <f ca="1"/>
        <v>2020PFPRESINF2</v>
      </c>
      <c r="H62" s="437" t="str">
        <f ca="1"/>
        <v/>
      </c>
      <c r="I62" s="439" t="str">
        <f ca="1"/>
        <v>Procédure formalisée</v>
      </c>
      <c r="J62" s="439" t="str">
        <f ca="1"/>
        <v>Accord-cadre</v>
      </c>
      <c r="K62" s="439" t="str">
        <f ca="1"/>
        <v>à bons de commande sans minimum et avec maximum</v>
      </c>
      <c r="L62" s="440">
        <f ca="1"/>
        <v>44106</v>
      </c>
      <c r="M62" s="440">
        <f ca="1"/>
        <v>45657</v>
      </c>
      <c r="N62" s="438">
        <f ca="1"/>
        <v>4600004270</v>
      </c>
      <c r="O62" s="441">
        <f ca="1"/>
        <v>300000</v>
      </c>
      <c r="P62" s="437" t="str">
        <f ca="1"/>
        <v>Fournitures courantes</v>
      </c>
      <c r="Q62" s="438">
        <f ca="1"/>
        <v>18002</v>
      </c>
      <c r="R62" s="442" t="str">
        <f ca="1"/>
        <v>TNP CONSULTANTS</v>
      </c>
      <c r="S62" s="437" t="str">
        <f ca="1"/>
        <v>Tél : 01.44.16.86.00 | patrick.haouat@erdyn.fr</v>
      </c>
      <c r="T62" s="438" t="str">
        <f ca="1"/>
        <v>FR</v>
      </c>
      <c r="U62" s="438" t="str">
        <f ca="1"/>
        <v>https://upecnumerique.sharepoint.com/sites/DAF-PRB/documents_contractuels/Forms/AllItems.aspx?RootFolder=/sites%2FDAF%2DPRB%2Fdocuments%5Fcontractuels%2F2%2EMarch%C3%A9s%20acc%C3%A8s%20LIMITE%2F5%2EInformatiques%2Dbureatiques%2F2024PFPRESINFO&amp;View=%7B6F884D63%2DDCF1%2D49B2%2DBCDC%2DBDF571290E5C%7D</v>
      </c>
      <c r="V62" s="437" t="str">
        <f ca="1"/>
        <v>Tous les sites de l'UPEC sauf marché(s) réservé(s) ou limité(s) à certains services particuliers. Contacter le Pôle achats dans le doute.</v>
      </c>
      <c r="W62" s="438" t="str">
        <f ca="1"/>
        <v>ID.18</v>
      </c>
      <c r="X62" s="443" t="str">
        <f ca="1"/>
        <v>INFORMATIQUE : AUTRES MISSIONS D'ETUDES ET DE CONSEILS</v>
      </c>
    </row>
    <row r="63" spans="1:24" ht="50.15" customHeight="1" x14ac:dyDescent="0.35">
      <c r="A63" s="197" t="str">
        <f ca="1"/>
        <v>Marché en cours</v>
      </c>
      <c r="B63" s="435" t="str">
        <f ca="1"/>
        <v>I</v>
      </c>
      <c r="C63" s="436" t="str">
        <f ca="1"/>
        <v>💻 Informatique &amp; Audio.</v>
      </c>
      <c r="D63" s="437" t="str">
        <f ca="1"/>
        <v>Pôle Achats</v>
      </c>
      <c r="E63" s="438" t="str">
        <f ca="1"/>
        <v>2023ACHATRESA1</v>
      </c>
      <c r="F63" s="437" t="str">
        <f ca="1"/>
        <v>ACHATS DIVERS MARCHÉS SUBSÉQUENTS- RESAH</v>
      </c>
      <c r="G63" s="438" t="str">
        <f ca="1"/>
        <v>2023ACHATRESA1</v>
      </c>
      <c r="H63" s="437" t="str">
        <f ca="1"/>
        <v>SOLUTIONS D’INFRASTRUCTURES TELEPHONIQUES MULTIMARQUES</v>
      </c>
      <c r="I63" s="439" t="str">
        <f ca="1"/>
        <v>Centrale d'achat RESAH</v>
      </c>
      <c r="J63" s="439" t="str">
        <f ca="1"/>
        <v>Achat Centrale d'achat</v>
      </c>
      <c r="K63" s="439" t="str">
        <f ca="1"/>
        <v>à bons de commande avec maximum</v>
      </c>
      <c r="L63" s="440">
        <f ca="1"/>
        <v>45240</v>
      </c>
      <c r="M63" s="440">
        <f ca="1"/>
        <v>46700</v>
      </c>
      <c r="N63" s="438">
        <f ca="1"/>
        <v>4600004293</v>
      </c>
      <c r="O63" s="441">
        <f ca="1"/>
        <v>3500000</v>
      </c>
      <c r="P63" s="437" t="str">
        <f ca="1"/>
        <v>Fournitures courantes et services</v>
      </c>
      <c r="Q63" s="438">
        <f ca="1"/>
        <v>16647</v>
      </c>
      <c r="R63" s="442" t="str">
        <f ca="1"/>
        <v>ORANGE BUSINESS SERVICES</v>
      </c>
      <c r="S63" s="437" t="str">
        <f ca="1"/>
        <v>gouvernance.resah@orange.com 
alain.nateau@orange.com</v>
      </c>
      <c r="T63" s="438" t="str">
        <f ca="1"/>
        <v>FR</v>
      </c>
      <c r="U63" s="444" t="str">
        <f ca="1"/>
        <v>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v>
      </c>
      <c r="V63" s="437" t="str">
        <f ca="1"/>
        <v>Tous les sites de l'UPEC sauf marché(s) réservé(s) ou limité(s) à certains services particuliers. Contacter le Pôle achats dans le doute.</v>
      </c>
      <c r="W63" s="438" t="str">
        <f ca="1"/>
        <v>IA.43 ; IB.02 ; IC.31</v>
      </c>
      <c r="X63" s="443" t="str">
        <f ca="1"/>
        <v>EQUIP.DE TRANSM.DONNEES SANS FIL(dont bornes Wi-Fi)</v>
      </c>
    </row>
    <row r="64" spans="1:24" ht="50.15" customHeight="1" x14ac:dyDescent="0.35">
      <c r="A64" s="197" t="str">
        <f ca="1"/>
        <v>Marché en cours</v>
      </c>
      <c r="B64" s="435" t="str">
        <f ca="1"/>
        <v>I</v>
      </c>
      <c r="C64" s="436" t="str">
        <f ca="1"/>
        <v>💻 Informatique &amp; Audio.</v>
      </c>
      <c r="D64" s="437" t="str">
        <f ca="1"/>
        <v>Pôle Achats</v>
      </c>
      <c r="E64" s="438" t="str">
        <f ca="1"/>
        <v>2023MSMISSIONS</v>
      </c>
      <c r="F64" s="437" t="str">
        <f ca="1"/>
        <v>Processus dématérialisé de gestion des missions (voyage et hébergement)</v>
      </c>
      <c r="G64" s="438" t="str">
        <f ca="1"/>
        <v>2023MSMISSIONS</v>
      </c>
      <c r="H64" s="437" t="str">
        <f ca="1"/>
        <v>Processus dématérialisé de gestion des missions (voyage et hébergement)</v>
      </c>
      <c r="I64" s="439" t="str">
        <f ca="1"/>
        <v>Marché subséquent</v>
      </c>
      <c r="J64" s="439" t="str">
        <f ca="1"/>
        <v>Marché subséquent</v>
      </c>
      <c r="K64" s="439" t="str">
        <f ca="1"/>
        <v>Marché subséquent</v>
      </c>
      <c r="L64" s="440">
        <f ca="1"/>
        <v>45292</v>
      </c>
      <c r="M64" s="440">
        <f ca="1"/>
        <v>47136</v>
      </c>
      <c r="N64" s="438">
        <f ca="1"/>
        <v>4600004294</v>
      </c>
      <c r="O64" s="441">
        <f ca="1"/>
        <v>105250</v>
      </c>
      <c r="P64" s="437" t="str">
        <f ca="1"/>
        <v>Prestations intellectuelles</v>
      </c>
      <c r="Q64" s="438">
        <f ca="1"/>
        <v>5458</v>
      </c>
      <c r="R64" s="442" t="str">
        <f ca="1"/>
        <v>CEGID</v>
      </c>
      <c r="S64" s="437" t="str">
        <f ca="1"/>
        <v>Mise en place d'une gestion dématérielisée des titres de transport et hébérgement</v>
      </c>
      <c r="T64" s="438" t="str">
        <f ca="1"/>
        <v>FR</v>
      </c>
      <c r="U64" s="444" t="str">
        <f ca="1"/>
        <v xml:space="preserve">https://upecnumerique.sharepoint.com/:f:/r/sites/DAF-PRB/documents_contractuels/1.March%C3%A9s%20ouverts%20%C3%A0%20TOUS/4.Fonctionnement%20Courant/2023MSMISSIONS?csf=1&amp;web=1&amp;e=TzlOSS </v>
      </c>
      <c r="V64" s="437" t="str">
        <f ca="1"/>
        <v>Tous les sites de l'UPEC sauf marché(s) réservé(s) ou limité(s) à certains services particuliers. Contacter le Pôle achats dans le doute.</v>
      </c>
      <c r="W64" s="438" t="str">
        <f ca="1"/>
        <v>IB.21</v>
      </c>
      <c r="X64" s="443" t="str">
        <f ca="1"/>
        <v>DROITS D'UTILISATION DE LOGICIELS STANDARDS DE DEVELOPPEMENT</v>
      </c>
    </row>
    <row r="65" spans="1:24" ht="50.15" customHeight="1" x14ac:dyDescent="0.35">
      <c r="A65" s="197" t="str">
        <f ca="1"/>
        <v>Marché en cours</v>
      </c>
      <c r="B65" s="435" t="str">
        <f ca="1"/>
        <v>I</v>
      </c>
      <c r="C65" s="436" t="str">
        <f ca="1"/>
        <v>💻 Informatique &amp; Audio.</v>
      </c>
      <c r="D65" s="437" t="str">
        <f ca="1"/>
        <v>Direction du Patrimoine et du Développement Durable</v>
      </c>
      <c r="E65" s="438" t="str">
        <f ca="1"/>
        <v>2023PFAUTOCOMM</v>
      </c>
      <c r="F65" s="437" t="str">
        <f ca="1"/>
        <v>Fourniture, intégration et maintenance de matériels et de logiciels de solutions de téléphonie et prestations associée</v>
      </c>
      <c r="G65" s="438" t="str">
        <f ca="1"/>
        <v>2023PFAUTOCOMM</v>
      </c>
      <c r="H65" s="437" t="str">
        <f ca="1"/>
        <v>Lot n°1 - Fourniture, intégration et maintien en condition opérationnelle de composants matériels et logiciels sur les plateformes de téléphonie existantes</v>
      </c>
      <c r="I65" s="439" t="str">
        <f ca="1"/>
        <v>Appel d'offres ouvert</v>
      </c>
      <c r="J65" s="439" t="str">
        <f ca="1"/>
        <v>Accord-cadre</v>
      </c>
      <c r="K65" s="439" t="str">
        <f ca="1"/>
        <v>à bons de commande sans minimum et avec maximum</v>
      </c>
      <c r="L65" s="440">
        <f ca="1"/>
        <v>45280</v>
      </c>
      <c r="M65" s="440">
        <f ca="1"/>
        <v>46740</v>
      </c>
      <c r="N65" s="438">
        <f ca="1"/>
        <v>4600004309</v>
      </c>
      <c r="O65" s="441">
        <f ca="1"/>
        <v>600000</v>
      </c>
      <c r="P65" s="437" t="str">
        <f ca="1"/>
        <v>Services courants</v>
      </c>
      <c r="Q65" s="438">
        <f ca="1"/>
        <v>11520</v>
      </c>
      <c r="R65" s="442" t="str">
        <f ca="1"/>
        <v>FOLIATEAM</v>
      </c>
      <c r="S65" s="437" t="str">
        <f ca="1"/>
        <v>Tel :0142315857 --  0609832230</v>
      </c>
      <c r="T65" s="438" t="str">
        <f ca="1"/>
        <v>FR</v>
      </c>
      <c r="U65" s="444" t="str">
        <f ca="1"/>
        <v>https://upecnumerique.sharepoint.com/:f:/r/sites/DAF-PRB/documents_contractuels/2.March%C3%A9s%20acc%C3%A8s%20LIMITE/5.Informatiques-bureatiques/2023PFAUTOCOMM?csf=1&amp;web=1&amp;e=ijt8LI</v>
      </c>
      <c r="V65" s="437" t="str">
        <f ca="1"/>
        <v>(77) Seine-et-Marne, (93) Seine-Saint-Denis, (94) Val-de-Marne</v>
      </c>
      <c r="W65" s="438" t="str">
        <f ca="1"/>
        <v>IH.01 ; II.12 ; IG.01 ; IG.04</v>
      </c>
      <c r="X65" s="443" t="str">
        <f ca="1"/>
        <v>MAINTENANCE ET REPARATION DES EQUIPEMENTS DE TELEPHONIE</v>
      </c>
    </row>
    <row r="66" spans="1:24" ht="50.15" customHeight="1" x14ac:dyDescent="0.35">
      <c r="A66" s="197" t="str">
        <f ca="1"/>
        <v>Marché en cours</v>
      </c>
      <c r="B66" s="435" t="str">
        <f ca="1"/>
        <v>I</v>
      </c>
      <c r="C66" s="436" t="str">
        <f ca="1"/>
        <v>💻 Informatique &amp; Audio.</v>
      </c>
      <c r="D66" s="437" t="str">
        <f ca="1"/>
        <v>Direction du Patrimoine et du Développement Durable</v>
      </c>
      <c r="E66" s="438" t="str">
        <f ca="1"/>
        <v>2023PFAUTOCOMM</v>
      </c>
      <c r="F66" s="437" t="str">
        <f ca="1"/>
        <v>Fourniture, intégration et maintenance de matériels et de logiciels de solutions de téléphonie et prestations associée</v>
      </c>
      <c r="G66" s="438" t="str">
        <f ca="1"/>
        <v>2023PFAUTOCOMM</v>
      </c>
      <c r="H66" s="437" t="str">
        <f ca="1"/>
        <v>Lot n°2 - Fourniture de postes et accessoires téléphoniques, sur les sites de lUPEC</v>
      </c>
      <c r="I66" s="439" t="str">
        <f ca="1"/>
        <v>Appel d'offres ouvert</v>
      </c>
      <c r="J66" s="439" t="str">
        <f ca="1"/>
        <v>Accord-cadre</v>
      </c>
      <c r="K66" s="439" t="str">
        <f ca="1"/>
        <v>à bons de commande sans minimum et avec maximum</v>
      </c>
      <c r="L66" s="440">
        <f ca="1"/>
        <v>45280</v>
      </c>
      <c r="M66" s="440">
        <f ca="1"/>
        <v>46740</v>
      </c>
      <c r="N66" s="438">
        <f ca="1"/>
        <v>4600004310</v>
      </c>
      <c r="O66" s="441">
        <f ca="1"/>
        <v>200000</v>
      </c>
      <c r="P66" s="437" t="str">
        <f ca="1"/>
        <v>Services courants</v>
      </c>
      <c r="Q66" s="438">
        <f ca="1"/>
        <v>11520</v>
      </c>
      <c r="R66" s="442" t="str">
        <f ca="1"/>
        <v>FOLIATEAM</v>
      </c>
      <c r="S66" s="437" t="str">
        <f ca="1"/>
        <v>Tel :0142315857 --  0609832230</v>
      </c>
      <c r="T66" s="438" t="str">
        <f ca="1"/>
        <v>FR</v>
      </c>
      <c r="U66" s="444" t="str">
        <f ca="1"/>
        <v>https://upecnumerique.sharepoint.com/:f:/r/sites/DAF-PRB/documents_contractuels/2.March%C3%A9s%20acc%C3%A8s%20LIMITE/9.Instruments%20scientifiques/2023PFCPERSPEC?csf=1&amp;web=1&amp;e=gqLb4W</v>
      </c>
      <c r="V66" s="437" t="str">
        <f ca="1"/>
        <v>(77) Seine-et-Marne, (93) Seine-Saint-Denis, (94) Val-de-Marne</v>
      </c>
      <c r="W66" s="438" t="str">
        <f ca="1"/>
        <v>IB.32 ; II.12 ; IG.01 ; IG.04</v>
      </c>
      <c r="X66" s="443" t="str">
        <f ca="1"/>
        <v>DROITS D'UTILISATION DES AUTRES LOGICIELS (ON PREMISE)</v>
      </c>
    </row>
    <row r="67" spans="1:24" ht="50.15" customHeight="1" x14ac:dyDescent="0.35">
      <c r="A67" s="197" t="str">
        <f ca="1"/>
        <v>Marché en cours</v>
      </c>
      <c r="B67" s="435" t="str">
        <f ca="1"/>
        <v>I</v>
      </c>
      <c r="C67" s="436" t="str">
        <f ca="1"/>
        <v>💻 Informatique &amp; Audio.</v>
      </c>
      <c r="D67" s="437" t="str">
        <f ca="1"/>
        <v>Pôle Achats</v>
      </c>
      <c r="E67" s="438" t="str">
        <f ca="1"/>
        <v>2023CELULOGICI</v>
      </c>
      <c r="F67" s="437" t="str">
        <f ca="1"/>
        <v>Oracle_Lot_1</v>
      </c>
      <c r="G67" s="438" t="str">
        <f ca="1"/>
        <v>2023CELULOGICI</v>
      </c>
      <c r="H67" s="437" t="str">
        <f ca="1"/>
        <v>Oracle_Lot_1</v>
      </c>
      <c r="I67" s="439" t="str">
        <f ca="1"/>
        <v>_</v>
      </c>
      <c r="J67" s="439" t="str">
        <f ca="1"/>
        <v>Contrat à bon de commande</v>
      </c>
      <c r="K67" s="439" t="str">
        <f ca="1"/>
        <v>Contrat à bon de commande</v>
      </c>
      <c r="L67" s="440">
        <f ca="1"/>
        <v>45296</v>
      </c>
      <c r="M67" s="440">
        <f ca="1"/>
        <v>46756</v>
      </c>
      <c r="N67" s="438">
        <f ca="1"/>
        <v>4600004313</v>
      </c>
      <c r="O67" s="441">
        <f ca="1"/>
        <v>300000</v>
      </c>
      <c r="P67" s="437" t="str">
        <f ca="1"/>
        <v>Fournitures courantes</v>
      </c>
      <c r="Q67" s="438">
        <f ca="1"/>
        <v>6543</v>
      </c>
      <c r="R67" s="442" t="str">
        <f ca="1"/>
        <v>SCC FRANCE</v>
      </c>
      <c r="S67" s="437" t="str">
        <f ca="1"/>
        <v>VOIR fiche exlication sur le lien SharePoint</v>
      </c>
      <c r="T67" s="438" t="str">
        <f ca="1"/>
        <v>FR</v>
      </c>
      <c r="U67" s="438" t="str">
        <f ca="1"/>
        <v>https://upecnumerique.sharepoint.com/sites/DAF-PRB/documents_contractuels/Forms/AllItems.aspx?RootFolder=/sites%2FDAF%2DPRB%2Fdocuments%5Fcontractuels%2F1%2EMarch%C3%A9s%20ouverts%20%C3%A0%20TOUS%2F1%2E%20Achats%20Mutualis%C3%A9s%2FCNL%2F2023CELULOGICI%2DADOBE&amp;View=%7B6F884D63%2DDCF1%2D49B2%2DBCDC%2DBDF571290E5C%7D</v>
      </c>
      <c r="V67" s="437" t="str">
        <f ca="1"/>
        <v>Tous les sites de l'UPEC sauf marché(s) réservé(s) ou limité(s) à certains services particuliers. Contacter le Pôle achats dans le doute.</v>
      </c>
      <c r="W67" s="438" t="str">
        <f ca="1"/>
        <v>IB.23</v>
      </c>
      <c r="X67" s="443" t="str">
        <f ca="1"/>
        <v>SUPPORT MAINTENANCE DES LOGICIELS DE DEVELOPPEMENT</v>
      </c>
    </row>
    <row r="68" spans="1:24" ht="50.15" customHeight="1" x14ac:dyDescent="0.35">
      <c r="A68" s="197" t="str">
        <f ca="1"/>
        <v>Marché en cours</v>
      </c>
      <c r="B68" s="435" t="str">
        <f ca="1"/>
        <v>I</v>
      </c>
      <c r="C68" s="436" t="str">
        <f ca="1"/>
        <v>💻 Informatique &amp; Audio.</v>
      </c>
      <c r="D68" s="437" t="str">
        <f ca="1"/>
        <v>Pôle Achats</v>
      </c>
      <c r="E68" s="438" t="str">
        <f ca="1"/>
        <v>2023CELULOGICI</v>
      </c>
      <c r="F68" s="437" t="str">
        <f ca="1"/>
        <v>Oracle_Lot_2</v>
      </c>
      <c r="G68" s="438" t="str">
        <f ca="1"/>
        <v>2023CELULOGICI</v>
      </c>
      <c r="H68" s="437" t="str">
        <f ca="1"/>
        <v>Oracle_Lot_2</v>
      </c>
      <c r="I68" s="439" t="str">
        <f ca="1"/>
        <v>_</v>
      </c>
      <c r="J68" s="439" t="str">
        <f ca="1"/>
        <v>Contrat à bon de commande</v>
      </c>
      <c r="K68" s="439" t="str">
        <f ca="1"/>
        <v>Contrat à bon de commande</v>
      </c>
      <c r="L68" s="440">
        <f ca="1"/>
        <v>45296</v>
      </c>
      <c r="M68" s="440">
        <f ca="1"/>
        <v>46756</v>
      </c>
      <c r="N68" s="438">
        <f ca="1"/>
        <v>4600004315</v>
      </c>
      <c r="O68" s="441">
        <f ca="1"/>
        <v>300000</v>
      </c>
      <c r="P68" s="437" t="str">
        <f ca="1"/>
        <v>Prestations intellectuelles</v>
      </c>
      <c r="Q68" s="438">
        <f ca="1"/>
        <v>6543</v>
      </c>
      <c r="R68" s="442" t="str">
        <f ca="1"/>
        <v>SCC FRANCE</v>
      </c>
      <c r="S68" s="437" t="str">
        <f ca="1"/>
        <v>VOIR fiche exlication sur le lien SharePoint</v>
      </c>
      <c r="T68" s="438" t="str">
        <f ca="1"/>
        <v>FR</v>
      </c>
      <c r="U68" s="438" t="str">
        <f ca="1"/>
        <v>https://upecnumerique.sharepoint.com/sites/DAF-PRB/documents_contractuels/Forms/AllItems.aspx?RootFolder=/sites%2FDAF%2DPRB%2Fdocuments%5Fcontractuels%2F1%2EMarch%C3%A9s%20ouverts%20%C3%A0%20TOUS%2F1%2E%20Achats%20Mutualis%C3%A9s%2FCNL%2F2023CELULOGICI%2DADOBE&amp;View=%7B6F884D63%2DDCF1%2D49B2%2DBCDC%2DBDF571290E5C%7D</v>
      </c>
      <c r="V68" s="437" t="str">
        <f ca="1"/>
        <v>Tous les sites de l'UPEC sauf marché(s) réservé(s) ou limité(s) à certains services particuliers. Contacter le Pôle achats dans le doute.</v>
      </c>
      <c r="W68" s="438" t="str">
        <f ca="1"/>
        <v>IB.23</v>
      </c>
      <c r="X68" s="443" t="str">
        <f ca="1"/>
        <v>SUPPORT MAINTENANCE DES LOGICIELS DE DEVELOPPEMENT</v>
      </c>
    </row>
    <row r="69" spans="1:24" ht="50.15" customHeight="1" x14ac:dyDescent="0.35">
      <c r="A69" s="197" t="str">
        <f ca="1"/>
        <v>Marché en cours</v>
      </c>
      <c r="B69" s="435" t="str">
        <f ca="1"/>
        <v>I</v>
      </c>
      <c r="C69" s="436" t="str">
        <f ca="1"/>
        <v>💻 Informatique &amp; Audio.</v>
      </c>
      <c r="D69" s="437" t="str">
        <f ca="1"/>
        <v>Pôle Achats</v>
      </c>
      <c r="E69" s="438" t="str">
        <f ca="1"/>
        <v>2024RENATERUBI</v>
      </c>
      <c r="F69" s="437" t="str">
        <f ca="1"/>
        <v>ADHESION RENATER - REDEVANCE RUBIS</v>
      </c>
      <c r="G69" s="438" t="str">
        <f ca="1"/>
        <v>2024RENATERUBI</v>
      </c>
      <c r="H69" s="437" t="str">
        <f ca="1"/>
        <v>ADHESION RENATER - REDEVANCE RUBIS</v>
      </c>
      <c r="I69" s="439" t="str">
        <f ca="1"/>
        <v>Convention de recherche (RENATER)</v>
      </c>
      <c r="J69" s="439" t="str">
        <f ca="1"/>
        <v>Accord-cadre</v>
      </c>
      <c r="K69" s="439" t="str">
        <f ca="1"/>
        <v>Contrat à bon de commande</v>
      </c>
      <c r="L69" s="440">
        <f ca="1"/>
        <v>45292</v>
      </c>
      <c r="M69" s="440">
        <f ca="1"/>
        <v>46387</v>
      </c>
      <c r="N69" s="438">
        <f ca="1"/>
        <v>4600004317</v>
      </c>
      <c r="O69" s="441">
        <f ca="1"/>
        <v>200000</v>
      </c>
      <c r="P69" s="437" t="str">
        <f ca="1"/>
        <v>Fournitures courantes</v>
      </c>
      <c r="Q69" s="438">
        <f ca="1"/>
        <v>6275</v>
      </c>
      <c r="R69" s="442" t="str">
        <f ca="1"/>
        <v>GIP RENATER</v>
      </c>
      <c r="S69" s="437" t="str">
        <f ca="1"/>
        <v/>
      </c>
      <c r="T69" s="438" t="str">
        <f ca="1"/>
        <v>FR</v>
      </c>
      <c r="U69" s="444" t="str">
        <f ca="1"/>
        <v>https://upecnumerique.sharepoint.com/:f:/r/sites/DAF-PRB/documents_contractuels/2.March%C3%A9s%20acc%C3%A8s%20LIMITE/5.Informatiques-bureatiques/2024RENATERUBI?csf=1&amp;web=1</v>
      </c>
      <c r="V69" s="437" t="str">
        <f ca="1"/>
        <v>Tous les sites de l'UPEC sauf marché(s) réservé(s) ou limité(s) à certains services particuliers. Contacter le Pôle achats dans le doute.</v>
      </c>
      <c r="W69" s="438" t="str">
        <f ca="1"/>
        <v>II.03</v>
      </c>
      <c r="X69" s="443" t="str">
        <f ca="1"/>
        <v>TELECOM:LIAISONS SPEC (FIBRES OPTIQ NOIRES LIAISONS LOUEES)</v>
      </c>
    </row>
    <row r="70" spans="1:24" ht="50.15" customHeight="1" x14ac:dyDescent="0.35">
      <c r="A70" s="197" t="str">
        <f ca="1"/>
        <v>Marché terminé</v>
      </c>
      <c r="B70" s="435" t="str">
        <f ca="1"/>
        <v>I</v>
      </c>
      <c r="C70" s="436" t="str">
        <f ca="1"/>
        <v>💻 Informatique &amp; Audio.</v>
      </c>
      <c r="D70" s="437" t="str">
        <f ca="1"/>
        <v>Direction du Patrimoine et du Développement Durable</v>
      </c>
      <c r="E70" s="438" t="str">
        <f ca="1"/>
        <v>2023PAAUTOMATE</v>
      </c>
      <c r="F70" s="437" t="str">
        <f ca="1"/>
        <v>Achat d'automates de prêt et des prestations associées pour les bibliothèques du Service commun de la documentation (SCD) de l'Université Paris-Est Créteil</v>
      </c>
      <c r="G70" s="438" t="str">
        <f ca="1"/>
        <v>2023PAAUTOMATE</v>
      </c>
      <c r="H70" s="437" t="str">
        <f ca="1"/>
        <v>Achat d'automates de prêt et des prestations associées pour les bibliothèques du Service commun de la documentation (SCD) de l'Université Paris-Est Créteil</v>
      </c>
      <c r="I70" s="439" t="str">
        <f ca="1"/>
        <v>Procédure adaptée ouverte</v>
      </c>
      <c r="J70" s="439" t="str">
        <f ca="1"/>
        <v>Marché</v>
      </c>
      <c r="K70" s="439" t="str">
        <f ca="1"/>
        <v>ordinaire</v>
      </c>
      <c r="L70" s="440">
        <f ca="1"/>
        <v>45324</v>
      </c>
      <c r="M70" s="440">
        <f ca="1"/>
        <v>46060</v>
      </c>
      <c r="N70" s="438">
        <f ca="1"/>
        <v>4600004318</v>
      </c>
      <c r="O70" s="441">
        <f ca="1"/>
        <v>40000</v>
      </c>
      <c r="P70" s="437" t="str">
        <f ca="1"/>
        <v>Fournitures courantes</v>
      </c>
      <c r="Q70" s="438">
        <f ca="1"/>
        <v>2841</v>
      </c>
      <c r="R70" s="442" t="str">
        <f ca="1"/>
        <v>BIBLIOTHECA</v>
      </c>
      <c r="S70" s="437" t="str">
        <f ca="1"/>
        <v>Voir la DRV et la DSI</v>
      </c>
      <c r="T70" s="438" t="str">
        <f ca="1"/>
        <v>FR</v>
      </c>
      <c r="U70" s="444" t="str">
        <f ca="1"/>
        <v>https://upecnumerique.sharepoint.com/:f:/r/sites/DAF-PRB/documents_contractuels/2.March%C3%A9s%20acc%C3%A8s%20LIMITE/7.Travaux%20-%20maitrise%20d%27%C5%93uvre%20-coordination/2023PACOORDSSI?csf=1&amp;web=1&amp;e=ncr4HM</v>
      </c>
      <c r="V70" s="437" t="str">
        <f ca="1"/>
        <v>(77) Seine-et-Marne, (93) Seine-Saint-Denis, (94) Val-de-Marne</v>
      </c>
      <c r="W70" s="438" t="str">
        <f ca="1"/>
        <v>IA.54</v>
      </c>
      <c r="X70" s="443" t="str">
        <f ca="1"/>
        <v>INFORMATIQUE : AUTRES SYSTEMES DE PILOTAGE</v>
      </c>
    </row>
    <row r="71" spans="1:24" ht="50.15" customHeight="1" x14ac:dyDescent="0.35">
      <c r="A71" s="197" t="str">
        <f ca="1"/>
        <v>Marché en cours</v>
      </c>
      <c r="B71" s="435" t="str">
        <f ca="1"/>
        <v>I</v>
      </c>
      <c r="C71" s="436" t="str">
        <f ca="1"/>
        <v>💻 Informatique &amp; Audio.</v>
      </c>
      <c r="D71" s="437" t="str">
        <f ca="1"/>
        <v>Pôle Achats</v>
      </c>
      <c r="E71" s="438" t="str">
        <f ca="1"/>
        <v>2024ACHATSUNIF</v>
      </c>
      <c r="F71" s="437" t="str">
        <f ca="1"/>
        <v>ACHATS-UNIF-DSI</v>
      </c>
      <c r="G71" s="438" t="str">
        <f ca="1"/>
        <v>2024ACHATSUNIF</v>
      </c>
      <c r="H71" s="437" t="str">
        <f ca="1"/>
        <v>ACHATS-UNIF-DSI</v>
      </c>
      <c r="I71" s="439" t="str">
        <f ca="1"/>
        <v>Accord-cadre</v>
      </c>
      <c r="J71" s="439" t="str">
        <f ca="1"/>
        <v>Accord-cadre</v>
      </c>
      <c r="K71" s="439" t="str">
        <f ca="1"/>
        <v>Contrat à bon de commande</v>
      </c>
      <c r="L71" s="440">
        <f ca="1"/>
        <v>44562</v>
      </c>
      <c r="M71" s="440">
        <f ca="1"/>
        <v>48579</v>
      </c>
      <c r="N71" s="438">
        <f ca="1"/>
        <v>4600004325</v>
      </c>
      <c r="O71" s="441" t="str">
        <f ca="1"/>
        <v>280000</v>
      </c>
      <c r="P71" s="437" t="str">
        <f ca="1"/>
        <v>Fournitures courantes</v>
      </c>
      <c r="Q71" s="438">
        <f ca="1"/>
        <v>1511</v>
      </c>
      <c r="R71" s="442" t="str">
        <f ca="1"/>
        <v>UNIVERSITE PARIS 13</v>
      </c>
      <c r="S71" s="437" t="str">
        <f ca="1"/>
        <v/>
      </c>
      <c r="T71" s="438" t="str">
        <f ca="1"/>
        <v>FR</v>
      </c>
      <c r="U71" s="438" t="str">
        <f ca="1"/>
        <v>https://upecnumerique.sharepoint.com/sites/DAF-PRB/documents_contractuels/Forms/AllItems.aspx?RootFolder=/sites%2FDAF%2DPRB%2Fdocuments%5Fcontractuels%2F1%2EMarch%C3%A9s%20ouverts%20%C3%A0%20TOUS%2F1%2E%20Achats%20Mutualis%C3%A9s%2FCNL&amp;View=%7B6F884D63%2DDCF1%2D49B2%2DBCDC%2DBDF571290E5C%7D</v>
      </c>
      <c r="V71" s="437" t="str">
        <f ca="1"/>
        <v>Tous les sites de l'UPEC sauf marché(s) réservé(s) ou limité(s) à certains services particuliers. Contacter le Pôle achats dans le doute.</v>
      </c>
      <c r="W71" s="438" t="str">
        <f ca="1"/>
        <v>II.03 ; IB.01 ; IB.34</v>
      </c>
      <c r="X71" s="443" t="str">
        <f ca="1"/>
        <v>TELECOM:LIAISONS SPEC (FIBRES OPTIQ NOIRES LIAISONS LOUEES)</v>
      </c>
    </row>
    <row r="72" spans="1:24" ht="50.15" customHeight="1" x14ac:dyDescent="0.35">
      <c r="A72" s="197" t="str">
        <f ca="1"/>
        <v>Marché en cours</v>
      </c>
      <c r="B72" s="435" t="str">
        <f ca="1"/>
        <v>I</v>
      </c>
      <c r="C72" s="436" t="str">
        <f ca="1"/>
        <v>💻 Informatique &amp; Audio.</v>
      </c>
      <c r="D72" s="437" t="str">
        <f ca="1"/>
        <v>Pôle Achats</v>
      </c>
      <c r="E72" s="438" t="str">
        <f ca="1"/>
        <v>2023ACHATISAMU</v>
      </c>
      <c r="F72" s="437" t="str">
        <f ca="1"/>
        <v>AMUE-CNRS -achats d'instruments scientifiques</v>
      </c>
      <c r="G72" s="438" t="str">
        <f ca="1"/>
        <v>2023ACHATISAMU</v>
      </c>
      <c r="H72" s="437" t="str">
        <f ca="1"/>
        <v>AMUE-CNRS -achats d'instruments scientifiques</v>
      </c>
      <c r="I72" s="439" t="str">
        <f ca="1"/>
        <v>Accord-cadre</v>
      </c>
      <c r="J72" s="439" t="str">
        <f ca="1"/>
        <v>_</v>
      </c>
      <c r="K72" s="439" t="str">
        <f ca="1"/>
        <v>_</v>
      </c>
      <c r="L72" s="440">
        <f ca="1"/>
        <v>44908</v>
      </c>
      <c r="M72" s="440">
        <f ca="1"/>
        <v>46368</v>
      </c>
      <c r="N72" s="438">
        <f ca="1"/>
        <v>4600004335</v>
      </c>
      <c r="O72" s="441">
        <f ca="1"/>
        <v>775000</v>
      </c>
      <c r="P72" s="437" t="str">
        <f ca="1"/>
        <v>Fournitures courantes</v>
      </c>
      <c r="Q72" s="438">
        <f ca="1"/>
        <v>127</v>
      </c>
      <c r="R72" s="442" t="str">
        <f ca="1"/>
        <v>AMUE</v>
      </c>
      <c r="S72" s="437" t="str">
        <f ca="1"/>
        <v>Mise en conurrence préalable obligatoire (voir PAP)</v>
      </c>
      <c r="T72" s="438" t="str">
        <f ca="1"/>
        <v>FR</v>
      </c>
      <c r="U72" s="444" t="str">
        <f ca="1"/>
        <v xml:space="preserve">https://upecnumerique.sharepoint.com/:f:/r/sites/DAF-PRB/documents_contractuels/2.March%C3%A9s%20acc%C3%A8s%20LIMITE/1.Achats%20mutualis%C3%A9s/2023ACHATISAMU-%20Accord-cadre%20AMUE-CNRS-voir%20PAP?csf=1&amp;web=1&amp;e=YMD7EI  </v>
      </c>
      <c r="V72" s="437" t="str">
        <f ca="1"/>
        <v>Tous les sites de l'UPEC sauf marché(s) réservé(s) ou limité(s) à certains services particuliers. Contacter le Pôle achats dans le doute.</v>
      </c>
      <c r="W72" s="438" t="str">
        <f ca="1"/>
        <v>IB.32</v>
      </c>
      <c r="X72" s="443" t="str">
        <f ca="1"/>
        <v>DROITS D'UTILISATION DES AUTRES LOGICIELS (ON PREMISE)</v>
      </c>
    </row>
    <row r="73" spans="1:24" ht="50.15" customHeight="1" x14ac:dyDescent="0.35">
      <c r="A73" s="197" t="str">
        <f ca="1"/>
        <v>Marché en cours</v>
      </c>
      <c r="B73" s="435" t="str">
        <f ca="1"/>
        <v>I</v>
      </c>
      <c r="C73" s="436" t="str">
        <f ca="1"/>
        <v>💻 Informatique &amp; Audio.</v>
      </c>
      <c r="D73" s="437" t="str">
        <f ca="1"/>
        <v>Pôle Achats</v>
      </c>
      <c r="E73" s="438" t="str">
        <f ca="1"/>
        <v>2024PFHACMQBA1</v>
      </c>
      <c r="F73" s="437" t="str">
        <f ca="1"/>
        <v>Le présent accord-cadre a pour objet la mise en uvre du projet écoconstruction et numérique et plus particulièrement son volet numérique (acquisition de matériels et prestations de services numériques).</v>
      </c>
      <c r="G73" s="438" t="str">
        <f ca="1"/>
        <v>2024PFHACMQBA1</v>
      </c>
      <c r="H73" s="437" t="str">
        <f ca="1"/>
        <v>Lot n°1 réalisation de vidéos 360° de présentation des métiers de la construction</v>
      </c>
      <c r="I73" s="439" t="str">
        <f ca="1"/>
        <v>Procédure formalisée</v>
      </c>
      <c r="J73" s="439" t="str">
        <f ca="1"/>
        <v>Accord-cadre</v>
      </c>
      <c r="K73" s="439" t="str">
        <f ca="1"/>
        <v>à bons de commande sans minimum et avec maximum</v>
      </c>
      <c r="L73" s="440">
        <f ca="1"/>
        <v>45560</v>
      </c>
      <c r="M73" s="440">
        <f ca="1"/>
        <v>46654</v>
      </c>
      <c r="N73" s="438">
        <f ca="1"/>
        <v>4600004359</v>
      </c>
      <c r="O73" s="441">
        <f ca="1"/>
        <v>70000</v>
      </c>
      <c r="P73" s="437" t="str">
        <f ca="1"/>
        <v>Fournitures courantes</v>
      </c>
      <c r="Q73" s="438">
        <f ca="1"/>
        <v>19198</v>
      </c>
      <c r="R73" s="442" t="str">
        <f ca="1"/>
        <v>JEXPLORE</v>
      </c>
      <c r="S73" s="437" t="str">
        <f ca="1"/>
        <v>guennadiy.pak@jexplore.co--0636103914</v>
      </c>
      <c r="T73" s="438" t="str">
        <f ca="1"/>
        <v>FR</v>
      </c>
      <c r="U73"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3" s="437" t="str">
        <f ca="1"/>
        <v>Tous les sites de l'UPEC sauf marché(s) réservé(s) ou limité(s) à certains services particuliers. Contacter le Pôle achats dans le doute.</v>
      </c>
      <c r="W73" s="438" t="str">
        <f ca="1"/>
        <v>IE.31</v>
      </c>
      <c r="X73" s="443" t="str">
        <f ca="1"/>
        <v>APPAREILS DE RECEPTION ENREGISTREMENT REPRODUCTION IMAGE</v>
      </c>
    </row>
    <row r="74" spans="1:24" ht="50.15" customHeight="1" x14ac:dyDescent="0.35">
      <c r="A74" s="197" t="str">
        <f ca="1"/>
        <v>Marché en cours</v>
      </c>
      <c r="B74" s="435" t="str">
        <f ca="1"/>
        <v>I</v>
      </c>
      <c r="C74" s="436" t="str">
        <f ca="1"/>
        <v>💻 Informatique &amp; Audio.</v>
      </c>
      <c r="D74" s="437" t="str">
        <f ca="1"/>
        <v>Pôle Achats</v>
      </c>
      <c r="E74" s="438" t="str">
        <f ca="1"/>
        <v>2024PFHACMQBA2</v>
      </c>
      <c r="F74" s="437" t="str">
        <f ca="1"/>
        <v>Le présent accord-cadre a pour objet la mise en uvre du projet écoconstruction et numérique et plus particulièrement son volet numérique (acquisition de matériels et prestations de services numériques).</v>
      </c>
      <c r="G74" s="438" t="str">
        <f ca="1"/>
        <v>2024PFHACMQBA2</v>
      </c>
      <c r="H74" s="437" t="str">
        <f ca="1"/>
        <v>Lot n°2 acquisition / location d'ordinateurs</v>
      </c>
      <c r="I74" s="439" t="str">
        <f ca="1"/>
        <v>Appel d'offres ouvert</v>
      </c>
      <c r="J74" s="439" t="str">
        <f ca="1"/>
        <v>Accord-cadre</v>
      </c>
      <c r="K74" s="439" t="str">
        <f ca="1"/>
        <v>à bons de commande sans minimum et avec maximum</v>
      </c>
      <c r="L74" s="440">
        <f ca="1"/>
        <v>45560</v>
      </c>
      <c r="M74" s="440">
        <f ca="1"/>
        <v>46654</v>
      </c>
      <c r="N74" s="438">
        <f ca="1"/>
        <v>4600004360</v>
      </c>
      <c r="O74" s="441">
        <f ca="1"/>
        <v>210000</v>
      </c>
      <c r="P74" s="437" t="str">
        <f ca="1"/>
        <v>Services courants</v>
      </c>
      <c r="Q74" s="438">
        <f ca="1"/>
        <v>19188</v>
      </c>
      <c r="R74" s="442" t="str">
        <f ca="1"/>
        <v>INO-VR</v>
      </c>
      <c r="S74" s="437" t="str">
        <f ca="1"/>
        <v>contact@ino-vr.com  -   04 78 45 28 97</v>
      </c>
      <c r="T74" s="438" t="str">
        <f ca="1"/>
        <v>FR</v>
      </c>
      <c r="U74"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4" s="437" t="str">
        <f ca="1"/>
        <v>Les lieux d'exécution sont les sites de l'université Paris-Est Créteil Val de Marne (départements 77, 93 et 94) susceptibles d'évoluer en cours d'exécution du m</v>
      </c>
      <c r="W74" s="438" t="str">
        <f ca="1"/>
        <v>IA.11</v>
      </c>
      <c r="X74" s="443" t="str">
        <f ca="1"/>
        <v>ORDINATEURS PORTABLES</v>
      </c>
    </row>
    <row r="75" spans="1:24" ht="50.15" customHeight="1" x14ac:dyDescent="0.35">
      <c r="A75" s="197" t="str">
        <f ca="1"/>
        <v>Marché en cours</v>
      </c>
      <c r="B75" s="435" t="str">
        <f ca="1"/>
        <v>I</v>
      </c>
      <c r="C75" s="436" t="str">
        <f ca="1"/>
        <v>💻 Informatique &amp; Audio.</v>
      </c>
      <c r="D75" s="437" t="str">
        <f ca="1"/>
        <v>Pôle Achats</v>
      </c>
      <c r="E75" s="438" t="str">
        <f ca="1"/>
        <v>2024PFHACMQBA3</v>
      </c>
      <c r="F75" s="437" t="str">
        <f ca="1"/>
        <v>Le présent accord-cadre a pour objet la mise en uvre du projet écoconstruction et numérique et plus particulièrement son volet numérique (acquisition de matériels et prestations de services numériques).</v>
      </c>
      <c r="G75" s="438" t="str">
        <f ca="1"/>
        <v>2024PFHACMQBA3</v>
      </c>
      <c r="H75" s="437" t="str">
        <f ca="1"/>
        <v>Lot n°3 Acquisition / location de casques VR</v>
      </c>
      <c r="I75" s="439" t="str">
        <f ca="1"/>
        <v>Appel d'offres ouvert</v>
      </c>
      <c r="J75" s="439" t="str">
        <f ca="1"/>
        <v>Accord-cadre</v>
      </c>
      <c r="K75" s="439" t="str">
        <f ca="1"/>
        <v>à bons de commande sans minimum et avec maximum</v>
      </c>
      <c r="L75" s="440">
        <f ca="1"/>
        <v>45560</v>
      </c>
      <c r="M75" s="440">
        <f ca="1"/>
        <v>46654</v>
      </c>
      <c r="N75" s="438">
        <f ca="1"/>
        <v>4600004362</v>
      </c>
      <c r="O75" s="441">
        <f ca="1"/>
        <v>110000</v>
      </c>
      <c r="P75" s="437" t="str">
        <f ca="1"/>
        <v>Services courants</v>
      </c>
      <c r="Q75" s="438">
        <f ca="1"/>
        <v>15903</v>
      </c>
      <c r="R75" s="442" t="str">
        <f ca="1"/>
        <v>IMMERSION</v>
      </c>
      <c r="S75" s="437" t="str">
        <f ca="1"/>
        <v>info@immersion.fr  -  05 57 54 17 01  -  05 57 54 17 00</v>
      </c>
      <c r="T75" s="438" t="str">
        <f ca="1"/>
        <v>FR</v>
      </c>
      <c r="U75"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5" s="437" t="str">
        <f ca="1"/>
        <v>Les lieux d'exécution sont les sites de l'université Paris-Est Créteil Val de Marne (départements 77, 93 et 94) susceptibles d'évoluer en cours d'exécution du m</v>
      </c>
      <c r="W75" s="438" t="str">
        <f ca="1"/>
        <v>IA.51</v>
      </c>
      <c r="X75" s="443" t="str">
        <f ca="1"/>
        <v>INFORMATIQUE : SYSTEMES DE SORTIE POUR LA REALITE VIRTUELLE</v>
      </c>
    </row>
    <row r="76" spans="1:24" ht="50.15" customHeight="1" x14ac:dyDescent="0.35">
      <c r="A76" s="197" t="str">
        <f ca="1"/>
        <v>Marché en cours</v>
      </c>
      <c r="B76" s="435" t="str">
        <f ca="1"/>
        <v>I</v>
      </c>
      <c r="C76" s="436" t="str">
        <f ca="1"/>
        <v>💻 Informatique &amp; Audio.</v>
      </c>
      <c r="D76" s="437" t="str">
        <f ca="1"/>
        <v>Pôle Achats</v>
      </c>
      <c r="E76" s="438" t="str">
        <f ca="1"/>
        <v>2024PFHACMQBA9</v>
      </c>
      <c r="F76" s="437" t="str">
        <f ca="1"/>
        <v>Le présent accord-cadre a pour objet la mise en uvre du projet écoconstruction et numérique et plus particulièrement son volet numérique (acquisition de matériels et prestations de services numériques).</v>
      </c>
      <c r="G76" s="438" t="str">
        <f ca="1"/>
        <v>2024PFHACMQBA9</v>
      </c>
      <c r="H76" s="437" t="str">
        <f ca="1"/>
        <v>LOT 9 - ABONNEMENT À UNE PLATE-FORME NUMÉRIQUE DE GESTION DE</v>
      </c>
      <c r="I76" s="439" t="str">
        <f ca="1"/>
        <v>Procédure formalisée</v>
      </c>
      <c r="J76" s="439" t="str">
        <f ca="1"/>
        <v>Accord-cadre</v>
      </c>
      <c r="K76" s="439" t="str">
        <f ca="1"/>
        <v>à bons de commande sans minimum et avec maximum</v>
      </c>
      <c r="L76" s="440">
        <f ca="1"/>
        <v>45560</v>
      </c>
      <c r="M76" s="440">
        <f ca="1"/>
        <v>46654</v>
      </c>
      <c r="N76" s="438">
        <f ca="1"/>
        <v>4600004368</v>
      </c>
      <c r="O76" s="441">
        <f ca="1"/>
        <v>90000</v>
      </c>
      <c r="P76" s="437" t="str">
        <f ca="1"/>
        <v>Fournitures courantes</v>
      </c>
      <c r="Q76" s="438">
        <f ca="1"/>
        <v>19189</v>
      </c>
      <c r="R76" s="442" t="str">
        <f ca="1"/>
        <v>CLOUD SOLUTIONS</v>
      </c>
      <c r="S76" s="437" t="str">
        <f ca="1"/>
        <v>sales@wimi.pro - 01 76 44 01 97</v>
      </c>
      <c r="T76" s="438" t="str">
        <f ca="1"/>
        <v>FR</v>
      </c>
      <c r="U76" s="438"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6" s="437" t="str">
        <f ca="1"/>
        <v>Tous les sites de l'UPEC sauf marché(s) réservé(s) ou limité(s) à certains services particuliers. Contacter le Pôle achats dans le doute.</v>
      </c>
      <c r="W76" s="438" t="str">
        <f ca="1"/>
        <v>ID.76</v>
      </c>
      <c r="X76" s="443" t="str">
        <f ca="1"/>
        <v>AUTRES SERVICES INFORMAQUES</v>
      </c>
    </row>
    <row r="77" spans="1:24" ht="50.15" customHeight="1" x14ac:dyDescent="0.35">
      <c r="A77" s="197" t="str">
        <f ca="1"/>
        <v>Marché en cours</v>
      </c>
      <c r="B77" s="435" t="str">
        <f ca="1"/>
        <v>I</v>
      </c>
      <c r="C77" s="436" t="str">
        <f ca="1"/>
        <v>💻 Informatique &amp; Audio.</v>
      </c>
      <c r="D77" s="437" t="str">
        <f ca="1"/>
        <v>Pôle Achats</v>
      </c>
      <c r="E77" s="438" t="str">
        <f ca="1"/>
        <v>2024PFHACMQBA1</v>
      </c>
      <c r="F77" s="437" t="str">
        <f ca="1"/>
        <v>Le présent accord-cadre a pour objet la mise en uvre du projet écoconstruction et numérique et plus particulièrement son volet numérique (acquisition de matériels et prestations de services numériques).</v>
      </c>
      <c r="G77" s="438" t="str">
        <f ca="1"/>
        <v>2024PFHACMQBA1</v>
      </c>
      <c r="H77" s="437" t="str">
        <f ca="1"/>
        <v>Lot n°1 réalisation de vidéos 360° de présentation des métiers de la construction</v>
      </c>
      <c r="I77" s="439" t="str">
        <f ca="1"/>
        <v>Appel d'offres ouvert</v>
      </c>
      <c r="J77" s="439" t="str">
        <f ca="1"/>
        <v>Accord-cadre</v>
      </c>
      <c r="K77" s="439" t="str">
        <f ca="1"/>
        <v>à bons de commande sans minimum et avec maximum</v>
      </c>
      <c r="L77" s="440">
        <f ca="1"/>
        <v>45560</v>
      </c>
      <c r="M77" s="440">
        <f ca="1"/>
        <v>46654</v>
      </c>
      <c r="N77" s="438">
        <f ca="1"/>
        <v>4600004369</v>
      </c>
      <c r="O77" s="441">
        <f ca="1"/>
        <v>100000</v>
      </c>
      <c r="P77" s="437" t="str">
        <f ca="1"/>
        <v>Services courants</v>
      </c>
      <c r="Q77" s="438">
        <f ca="1"/>
        <v>18345</v>
      </c>
      <c r="R77" s="442" t="str">
        <f ca="1"/>
        <v>PLUS EDITIONS</v>
      </c>
      <c r="S77" s="437" t="str">
        <f ca="1"/>
        <v>Tél : 06 63 78 12 12 | vincent@metiers360.com</v>
      </c>
      <c r="T77" s="438" t="str">
        <f ca="1"/>
        <v>FR</v>
      </c>
      <c r="U77"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7" s="437" t="str">
        <f ca="1"/>
        <v>Les lieux d'exécution sont les sites de l'université Paris-Est Créteil Val de Marne (départements 77, 93 et 94) susceptibles d'évoluer en cours d'exécution du m</v>
      </c>
      <c r="W77" s="438" t="str">
        <f ca="1"/>
        <v>IE.21</v>
      </c>
      <c r="X77" s="443" t="str">
        <f ca="1"/>
        <v>APPAREILS DE RECEPTION ENREGISTREMENT REPRODUCTION DU SON</v>
      </c>
    </row>
    <row r="78" spans="1:24" ht="50.15" customHeight="1" x14ac:dyDescent="0.35">
      <c r="A78" s="197" t="str">
        <f ca="1"/>
        <v>Marché en cours</v>
      </c>
      <c r="B78" s="435" t="str">
        <f ca="1"/>
        <v>I</v>
      </c>
      <c r="C78" s="436" t="str">
        <f ca="1"/>
        <v>💻 Informatique &amp; Audio.</v>
      </c>
      <c r="D78" s="437" t="str">
        <f ca="1"/>
        <v>Pôle Achats</v>
      </c>
      <c r="E78" s="438" t="str">
        <f ca="1"/>
        <v>2024PFHACMQBA1</v>
      </c>
      <c r="F78" s="437" t="str">
        <f ca="1"/>
        <v>Le présent accord-cadre a pour objet la mise en uvre du projet écoconstruction et numérique et plus particulièrement son volet numérique (acquisition de matériels et prestations de services numériques).</v>
      </c>
      <c r="G78" s="438" t="str">
        <f ca="1"/>
        <v>2024PFHACMQBA1</v>
      </c>
      <c r="H78" s="437" t="str">
        <f ca="1"/>
        <v>Lot n°1 réalisation de vidéos 360° de présentation des métiers de la construction</v>
      </c>
      <c r="I78" s="439" t="str">
        <f ca="1"/>
        <v>Procédure formalisée</v>
      </c>
      <c r="J78" s="439" t="str">
        <f ca="1"/>
        <v>Accord-cadre</v>
      </c>
      <c r="K78" s="439" t="str">
        <f ca="1"/>
        <v>à bons de commande sans minimum et avec maximum</v>
      </c>
      <c r="L78" s="440">
        <f ca="1"/>
        <v>45560</v>
      </c>
      <c r="M78" s="440">
        <f ca="1"/>
        <v>46654</v>
      </c>
      <c r="N78" s="438">
        <f ca="1"/>
        <v>4600004370</v>
      </c>
      <c r="O78" s="441">
        <f ca="1"/>
        <v>70000</v>
      </c>
      <c r="P78" s="437" t="str">
        <f ca="1"/>
        <v>Fournitures courantes</v>
      </c>
      <c r="Q78" s="438">
        <f ca="1"/>
        <v>19227</v>
      </c>
      <c r="R78" s="442" t="str">
        <f ca="1"/>
        <v>UPTALE</v>
      </c>
      <c r="S78" s="437" t="str">
        <f ca="1"/>
        <v>david@uptale.io--0620951845</v>
      </c>
      <c r="T78" s="438" t="str">
        <f ca="1"/>
        <v>FR</v>
      </c>
      <c r="U78"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8" s="437" t="str">
        <f ca="1"/>
        <v>Tous les sites de l'UPEC sauf marché(s) réservé(s) ou limité(s) à certains services particuliers. Contacter le Pôle achats dans le doute.</v>
      </c>
      <c r="W78" s="438" t="str">
        <f ca="1"/>
        <v>IE.31</v>
      </c>
      <c r="X78" s="443" t="str">
        <f ca="1"/>
        <v>APPAREILS DE RECEPTION ENREGISTREMENT REPRODUCTION IMAGE</v>
      </c>
    </row>
    <row r="79" spans="1:24" ht="50.15" customHeight="1" x14ac:dyDescent="0.35">
      <c r="A79" s="197" t="str">
        <f ca="1"/>
        <v>Marché en cours</v>
      </c>
      <c r="B79" s="435" t="str">
        <f ca="1"/>
        <v>I</v>
      </c>
      <c r="C79" s="436" t="str">
        <f ca="1"/>
        <v>💻 Informatique &amp; Audio.</v>
      </c>
      <c r="D79" s="437" t="str">
        <f ca="1"/>
        <v>Pôle Achats</v>
      </c>
      <c r="E79" s="438" t="str">
        <f ca="1"/>
        <v>2024PFHACMQBA3</v>
      </c>
      <c r="F79" s="437" t="str">
        <f ca="1"/>
        <v>Le présent accord-cadre a pour objet la mise en uvre du projet écoconstruction et numérique et plus particulièrement son volet numérique (acquisition de matériels et prestations de services numériques).</v>
      </c>
      <c r="G79" s="438" t="str">
        <f ca="1"/>
        <v>2024PFHACMQBA3</v>
      </c>
      <c r="H79" s="437" t="str">
        <f ca="1"/>
        <v>Lot n°3 Acquisition / location de casques VR</v>
      </c>
      <c r="I79" s="439" t="str">
        <f ca="1"/>
        <v>Procédure formalisée</v>
      </c>
      <c r="J79" s="439" t="str">
        <f ca="1"/>
        <v>Accord-cadre</v>
      </c>
      <c r="K79" s="439" t="str">
        <f ca="1"/>
        <v>à bons de commande sans minimum et avec maximum</v>
      </c>
      <c r="L79" s="440">
        <f ca="1"/>
        <v>45560</v>
      </c>
      <c r="M79" s="440">
        <f ca="1"/>
        <v>46654</v>
      </c>
      <c r="N79" s="438">
        <f ca="1"/>
        <v>4600004371</v>
      </c>
      <c r="O79" s="441">
        <f ca="1"/>
        <v>50000</v>
      </c>
      <c r="P79" s="437" t="str">
        <f ca="1"/>
        <v>Fournitures courantes</v>
      </c>
      <c r="Q79" s="438">
        <f ca="1"/>
        <v>18345</v>
      </c>
      <c r="R79" s="442" t="str">
        <f ca="1"/>
        <v>PLUS EDITIONS</v>
      </c>
      <c r="S79" s="437" t="str">
        <f ca="1"/>
        <v>Tél : 06 63 78 12 12 | vincent@metiers360.com</v>
      </c>
      <c r="T79" s="438" t="str">
        <f ca="1"/>
        <v>FR</v>
      </c>
      <c r="U79" s="444" t="str">
        <f ca="1"/>
        <v>https://upecnumerique.sharepoint.com/sites/DAF-PRB/documents_contractuels/Forms/AllItems.aspx?RootFolder=/sites%2FDAF%2DPRB%2Fdocuments%5Fcontractuels%2F2%2EMarch%C3%A9s%20acc%C3%A8s%20LIMITE%2F2%2EPrestations%20d%27accompagnement%2DConseil%2F2024PFHACMQBAT&amp;View=%7B6F884D63%2DDCF1%2D49B2%2DBCDC%2DBDF571290E5C%7D</v>
      </c>
      <c r="V79" s="437" t="str">
        <f ca="1"/>
        <v>Tous les sites de l'UPEC sauf marché(s) réservé(s) ou limité(s) à certains services particuliers. Contacter le Pôle achats dans le doute.</v>
      </c>
      <c r="W79" s="438" t="str">
        <f ca="1"/>
        <v>IA.51</v>
      </c>
      <c r="X79" s="443" t="str">
        <f ca="1"/>
        <v>INFORMATIQUE : SYSTEMES DE SORTIE POUR LA REALITE VIRTUELLE</v>
      </c>
    </row>
    <row r="80" spans="1:24" ht="50.15" customHeight="1" x14ac:dyDescent="0.35">
      <c r="A80" s="197" t="str">
        <f ca="1"/>
        <v>Marché en cours</v>
      </c>
      <c r="B80" s="435" t="str">
        <f ca="1"/>
        <v>I</v>
      </c>
      <c r="C80" s="436" t="str">
        <f ca="1"/>
        <v>💻 Informatique &amp; Audio.</v>
      </c>
      <c r="D80" s="437" t="str">
        <f ca="1"/>
        <v>Pôle Achats</v>
      </c>
      <c r="E80" s="438" t="str">
        <f ca="1"/>
        <v>2024ACHATCANUT</v>
      </c>
      <c r="F80" s="437" t="str">
        <f ca="1"/>
        <v>CANUT-CENTRALE D'ACHATS- MATERIELS BUREAUTIQUES NEUFS</v>
      </c>
      <c r="G80" s="438" t="str">
        <f ca="1"/>
        <v>2024ACHATCANUT</v>
      </c>
      <c r="H80" s="437" t="str">
        <f ca="1"/>
        <v>CANUT-CENTRALE D'ACHATS-ADHESION</v>
      </c>
      <c r="I80" s="439" t="str">
        <f ca="1"/>
        <v>Centrale d'achat CANUT</v>
      </c>
      <c r="J80" s="439" t="str">
        <f ca="1"/>
        <v>Achat Centrale d'achat</v>
      </c>
      <c r="K80" s="439" t="str">
        <f ca="1"/>
        <v>à bons de commande avec maximum</v>
      </c>
      <c r="L80" s="440">
        <f ca="1"/>
        <v>45407</v>
      </c>
      <c r="M80" s="440">
        <f ca="1"/>
        <v>46869</v>
      </c>
      <c r="N80" s="438">
        <f ca="1"/>
        <v>4600004397</v>
      </c>
      <c r="O80" s="441">
        <f ca="1"/>
        <v>2400</v>
      </c>
      <c r="P80" s="437" t="str">
        <f ca="1"/>
        <v>Fournitures courantes et services</v>
      </c>
      <c r="Q80" s="438">
        <f ca="1"/>
        <v>19266</v>
      </c>
      <c r="R80" s="442" t="str">
        <f ca="1"/>
        <v>CENTRALE D'ACHAT DU NUMERIQUE</v>
      </c>
      <c r="S80" s="437" t="str">
        <f ca="1"/>
        <v>Francis MODINA
ADV-CANUT@esi-france.fr
04 78 05 67 13 / 06 74 39 03 87</v>
      </c>
      <c r="T80" s="438" t="str">
        <f ca="1"/>
        <v>FR</v>
      </c>
      <c r="U80" s="444" t="str">
        <f ca="1"/>
        <v>https://upecnumerique.sharepoint.com/sites/DAF-PRB/documents_contractuels/Forms/AllItems.aspx?id=%2Fsites%2FDAF%2DPRB%2Fdocuments%5Fcontractuels%2F1%2EMarch%C3%A9s%20ouverts%20%C3%A0%20TOUS%2F5%2EInformatiques%2Dbureatiques%2F2024ACHATCANUT&amp;viewid=6f884d63%2Ddcf1%2D49b2%2Dbcdc%2Dbdf571290e5c</v>
      </c>
      <c r="V80" s="437" t="str">
        <f ca="1"/>
        <v>Tous les sites de l'UPEC sauf marché(s) réservé(s) ou limité(s) à certains services particuliers. Contacter le Pôle achats dans le doute.</v>
      </c>
      <c r="W80" s="438" t="str">
        <f ca="1"/>
        <v>IA.24</v>
      </c>
      <c r="X80" s="443" t="str">
        <f ca="1"/>
        <v>AUTRE MATERIEL INFORMATIQ PERIPHERIQ(ECRANS CLAVIERS SOURIS)</v>
      </c>
    </row>
    <row r="81" spans="1:24" ht="50.15" customHeight="1" x14ac:dyDescent="0.35">
      <c r="A81" s="197" t="str">
        <f ca="1"/>
        <v>Marché en cours</v>
      </c>
      <c r="B81" s="435" t="str">
        <f ca="1"/>
        <v>I</v>
      </c>
      <c r="C81" s="436" t="str">
        <f ca="1"/>
        <v>💻 Informatique &amp; Audio.</v>
      </c>
      <c r="D81" s="437" t="str">
        <f ca="1"/>
        <v>Pôle Achats</v>
      </c>
      <c r="E81" s="438" t="str">
        <f ca="1"/>
        <v>2024ACHATCANUT</v>
      </c>
      <c r="F81" s="437" t="str">
        <f ca="1"/>
        <v>CANUT-CENTRALE D'ACHATS- MATERIELS BUREAUTIQUES NEUFS</v>
      </c>
      <c r="G81" s="438" t="str">
        <f ca="1"/>
        <v>2024ACHATCANUT</v>
      </c>
      <c r="H81" s="437" t="str">
        <f ca="1"/>
        <v>CANUT-LOT7 FOURNITURE DE MATERIELS INFORMATIQUES DIVERS</v>
      </c>
      <c r="I81" s="439" t="str">
        <f ca="1"/>
        <v>Centrale d'achat CANUT</v>
      </c>
      <c r="J81" s="439" t="str">
        <f ca="1"/>
        <v>Achat Centrale d'achat</v>
      </c>
      <c r="K81" s="439" t="str">
        <f ca="1"/>
        <v>à bons de commande avec maximum</v>
      </c>
      <c r="L81" s="440">
        <f ca="1"/>
        <v>45407</v>
      </c>
      <c r="M81" s="440">
        <f ca="1"/>
        <v>46869</v>
      </c>
      <c r="N81" s="438">
        <f ca="1"/>
        <v>4600004398</v>
      </c>
      <c r="O81" s="441">
        <f ca="1"/>
        <v>300000</v>
      </c>
      <c r="P81" s="437" t="str">
        <f ca="1"/>
        <v>Fournitures courantes et services</v>
      </c>
      <c r="Q81" s="438">
        <f ca="1"/>
        <v>10202</v>
      </c>
      <c r="R81" s="442" t="str">
        <f ca="1"/>
        <v>ESI FRANCE</v>
      </c>
      <c r="S81" s="437" t="str">
        <f ca="1"/>
        <v>Francis MODINA
ADV-CANUT@esi-france.fr
04 78 05 67 13 / 06 74 39 03 87</v>
      </c>
      <c r="T81" s="438" t="str">
        <f ca="1"/>
        <v>FR</v>
      </c>
      <c r="U81" s="444" t="str">
        <f ca="1"/>
        <v>https://upecnumerique.sharepoint.com/sites/DAF-PRB/documents_contractuels/Forms/AllItems.aspx?id=%2Fsites%2FDAF%2DPRB%2Fdocuments%5Fcontractuels%2F1%2EMarch%C3%A9s%20ouverts%20%C3%A0%20TOUS%2F5%2EInformatiques%2Dbureatiques%2F2024ACHATCANUT&amp;viewid=6f884d63%2Ddcf1%2D49b2%2Dbcdc%2Dbdf571290e5c</v>
      </c>
      <c r="V81" s="437" t="str">
        <f ca="1"/>
        <v>Tous les sites de l'UPEC sauf marché(s) réservé(s) ou limité(s) à certains services particuliers. Contacter le Pôle achats dans le doute.</v>
      </c>
      <c r="W81" s="438" t="str">
        <f ca="1"/>
        <v>IA.24 ; IA.23 ; IA.25 ; IA.12 ; IA.41</v>
      </c>
      <c r="X81" s="443" t="str">
        <f ca="1"/>
        <v>AUTRE MATERIEL INFORMATIQ PERIPHERIQ(ECRANS CLAVIERS SOURIS)</v>
      </c>
    </row>
    <row r="82" spans="1:24" ht="50.15" customHeight="1" x14ac:dyDescent="0.35">
      <c r="A82" s="197" t="str">
        <f ca="1"/>
        <v>Marché en cours</v>
      </c>
      <c r="B82" s="435" t="str">
        <f ca="1"/>
        <v>I</v>
      </c>
      <c r="C82" s="436" t="str">
        <f ca="1"/>
        <v>💻 Informatique &amp; Audio.</v>
      </c>
      <c r="D82" s="437" t="str">
        <f ca="1"/>
        <v>Pôle Achats</v>
      </c>
      <c r="E82" s="438" t="str">
        <f ca="1"/>
        <v>2023ACHATISAMU</v>
      </c>
      <c r="F82" s="437" t="str">
        <f ca="1"/>
        <v>Achat d'un statif de microscope confocal à « spinning disk » et de l'informatique dédiée</v>
      </c>
      <c r="G82" s="438" t="str">
        <f ca="1"/>
        <v>2023ACHATISAMU</v>
      </c>
      <c r="H82" s="437" t="str">
        <f ca="1"/>
        <v>Achat d'un statif de microscope confocal à « spinning disk » et de l'informatique dédiée</v>
      </c>
      <c r="I82" s="439" t="str">
        <f ca="1"/>
        <v>Marché subséquent</v>
      </c>
      <c r="J82" s="439" t="str">
        <f ca="1"/>
        <v>Marché subséquent</v>
      </c>
      <c r="K82" s="439" t="str">
        <f ca="1"/>
        <v>ordinaire</v>
      </c>
      <c r="L82" s="440">
        <f ca="1"/>
        <v>45588</v>
      </c>
      <c r="M82" s="440">
        <f ca="1"/>
        <v>46367</v>
      </c>
      <c r="N82" s="438">
        <f ca="1"/>
        <v>4600004401</v>
      </c>
      <c r="O82" s="441">
        <f ca="1"/>
        <v>52000</v>
      </c>
      <c r="P82" s="437" t="str">
        <f ca="1"/>
        <v>Fournitures courantes</v>
      </c>
      <c r="Q82" s="438">
        <f ca="1"/>
        <v>19321</v>
      </c>
      <c r="R82" s="442" t="str">
        <f ca="1"/>
        <v>EVIDENT EUROPE GMBH</v>
      </c>
      <c r="S82" s="437" t="str">
        <f ca="1"/>
        <v>customercare.west@evidentscientific.com  -   0184884992</v>
      </c>
      <c r="T82" s="438" t="str">
        <f ca="1"/>
        <v>FR</v>
      </c>
      <c r="U82" s="444" t="str">
        <f ca="1"/>
        <v>https://upecnumerique.sharepoint.com/:f:/r/sites/DAF-PRB/documents_contractuels/2.March%C3%A9s%20acc%C3%A8s%20LIMITE/1.Achats%20mutualis%C3%A9s/2023CONVENABES?csf=1&amp;web=1&amp;e=YGdLjr</v>
      </c>
      <c r="V82" s="437" t="str">
        <f ca="1"/>
        <v>Laboratoire Gly-CRRET, Faculté des Sciences et Technologie, Université Paris Est Créteil,
Bâtiment P1 niveau 4,
61 av du gal de Gaulle 94010 Créteil Cedex,</v>
      </c>
      <c r="W82" s="438" t="str">
        <f ca="1"/>
        <v>IA.01</v>
      </c>
      <c r="X82" s="443" t="str">
        <f ca="1"/>
        <v>MICRO-ORDINATEURS ET STATIONS DE TRAVAIL FIXES</v>
      </c>
    </row>
    <row r="83" spans="1:24" ht="50.15" customHeight="1" x14ac:dyDescent="0.35">
      <c r="A83" s="197" t="str">
        <f ca="1"/>
        <v>Marché en cours</v>
      </c>
      <c r="B83" s="435" t="str">
        <f ca="1"/>
        <v>I</v>
      </c>
      <c r="C83" s="436" t="str">
        <f ca="1"/>
        <v>💻 Informatique &amp; Audio.</v>
      </c>
      <c r="D83" s="437" t="str">
        <f ca="1"/>
        <v>Pôle Achats</v>
      </c>
      <c r="E83" s="438" t="str">
        <f ca="1"/>
        <v>2024PAGESTCONS</v>
      </c>
      <c r="F83" s="437" t="str">
        <f ca="1"/>
        <v>Le présent marché a pour objet l'acquisition d'un logiciel de gestion des dossiers médicaux, de télétransmission, des visio-consultations et d'agendas partagés du futur centre de santé de lUPEC. Il devra notamment permettre la gestion : -</v>
      </c>
      <c r="G83" s="438" t="str">
        <f ca="1"/>
        <v>2024PAGESTCONS</v>
      </c>
      <c r="H83" s="437" t="str">
        <f ca="1"/>
        <v>Le présent marché a pour objet l'acquisition d'un logiciel de gestion des dossiers médicaux, de télétransmission, des visio-consultations et d'agendas partagés du futur centre de santé de lUPEC. Il devra notamment permettre la gestion : -</v>
      </c>
      <c r="I83" s="439" t="str">
        <f ca="1"/>
        <v>Procédure adaptée restreinte</v>
      </c>
      <c r="J83" s="439" t="str">
        <f ca="1"/>
        <v>Marché</v>
      </c>
      <c r="K83" s="439" t="str">
        <f ca="1"/>
        <v>ordinaire</v>
      </c>
      <c r="L83" s="440">
        <f ca="1"/>
        <v>45582</v>
      </c>
      <c r="M83" s="440">
        <f ca="1"/>
        <v>47772</v>
      </c>
      <c r="N83" s="438">
        <f ca="1"/>
        <v>4600004402</v>
      </c>
      <c r="O83" s="441">
        <f ca="1"/>
        <v>90000</v>
      </c>
      <c r="P83" s="437" t="str">
        <f ca="1"/>
        <v>Fournitures courantes</v>
      </c>
      <c r="Q83" s="438">
        <f ca="1"/>
        <v>19317</v>
      </c>
      <c r="R83" s="442" t="str">
        <f ca="1"/>
        <v>AATLANTIDE</v>
      </c>
      <c r="S83" s="437" t="str">
        <f ca="1"/>
        <v xml:space="preserve">infoadmgc@aatlantide.com </v>
      </c>
      <c r="T83" s="438" t="str">
        <f ca="1"/>
        <v>FR</v>
      </c>
      <c r="U83" s="444" t="str">
        <f ca="1"/>
        <v>https://upecnumerique.sharepoint.com/:f:/r/sites/DAF-PRB/documents_contractuels/2.March%C3%A9s%20acc%C3%A8s%20LIMITE/5.Informatiques-bureatiques/2024PAGESTCONS?csf=1&amp;web=1</v>
      </c>
      <c r="V83" s="437" t="str">
        <f ca="1"/>
        <v>(94) Val-de-Marne</v>
      </c>
      <c r="W83" s="438" t="str">
        <f ca="1"/>
        <v>IB.01</v>
      </c>
      <c r="X83" s="443" t="str">
        <f ca="1"/>
        <v>DROITS UTILISATION DE LOGICIELS STANDARDS PR SYSTEME ET RESX</v>
      </c>
    </row>
    <row r="84" spans="1:24" ht="50.15" customHeight="1" x14ac:dyDescent="0.35">
      <c r="A84" s="197" t="str">
        <f ca="1"/>
        <v>Marché en cours</v>
      </c>
      <c r="B84" s="435" t="str">
        <f ca="1"/>
        <v>I</v>
      </c>
      <c r="C84" s="436" t="str">
        <f ca="1"/>
        <v>💻 Informatique &amp; Audio.</v>
      </c>
      <c r="D84" s="437" t="str">
        <f ca="1"/>
        <v>Pôle Achats</v>
      </c>
      <c r="E84" s="438" t="str">
        <f ca="1"/>
        <v>2023INFRARESAH</v>
      </c>
      <c r="F84" s="437" t="str">
        <f ca="1"/>
        <v>INFRASTRUCTURES INFORMATIQUES</v>
      </c>
      <c r="G84" s="438" t="str">
        <f ca="1"/>
        <v>2023INFRARESAH</v>
      </c>
      <c r="H84" s="437" t="str">
        <f ca="1"/>
        <v>INFRASTRUCTURES INFORMATIQUES</v>
      </c>
      <c r="I84" s="439" t="str">
        <f ca="1"/>
        <v>Convention de recherche</v>
      </c>
      <c r="J84" s="439" t="str">
        <f ca="1"/>
        <v>Achat Centrale d'achat</v>
      </c>
      <c r="K84" s="439" t="str">
        <f ca="1"/>
        <v>à bons de commande avec maximum</v>
      </c>
      <c r="L84" s="440">
        <f ca="1"/>
        <v>45636</v>
      </c>
      <c r="M84" s="440">
        <f ca="1"/>
        <v>47400</v>
      </c>
      <c r="N84" s="438">
        <f ca="1"/>
        <v>4600004409</v>
      </c>
      <c r="O84" s="441">
        <f ca="1"/>
        <v>6000000</v>
      </c>
      <c r="P84" s="437" t="str">
        <f ca="1"/>
        <v>Fournitures courantes</v>
      </c>
      <c r="Q84" s="438">
        <f ca="1"/>
        <v>19379</v>
      </c>
      <c r="R84" s="442" t="str">
        <f ca="1"/>
        <v>COMPAGNIE FRANCAISE D'INFORMATIQUE</v>
      </c>
      <c r="S84" s="437" t="str">
        <f ca="1"/>
        <v>kkadhi@cfigroupe.com--0170949115--0170949158</v>
      </c>
      <c r="T84" s="438" t="str">
        <f ca="1"/>
        <v>FR</v>
      </c>
      <c r="U84" s="438" t="str">
        <f ca="1"/>
        <v>https://upecnumerique.sharepoint.com/sites/DAF-PRB/documents_contractuels/Forms/AllItems.aspx?RootFolder=/sites%2FDAF%2DPRB%2Fdocuments%5Fcontractuels%2F1%2EMarch%C3%A9s%20ouverts%20%C3%A0%20TOUS%2F1%2E%20Achats%20Mutualis%C3%A9s%2FCNL&amp;View=%7B6F884D63%2DDCF1%2D49B2%2DBCDC%2DBDF571290E5C%7D</v>
      </c>
      <c r="V84" s="437" t="str">
        <f ca="1"/>
        <v>Tous les sites de l'UPEC sauf marché(s) réservé(s) ou limité(s) à certains services particuliers. Contacter le Pôle achats dans le doute.</v>
      </c>
      <c r="W84" s="438" t="str">
        <f ca="1"/>
        <v>ID.76</v>
      </c>
      <c r="X84" s="443" t="str">
        <f ca="1"/>
        <v>AUTRES SERVICES INFORMAQUES</v>
      </c>
    </row>
    <row r="85" spans="1:24" ht="50.15" customHeight="1" x14ac:dyDescent="0.35">
      <c r="A85" s="197" t="str">
        <f ca="1"/>
        <v>Marché en cours</v>
      </c>
      <c r="B85" s="435" t="str">
        <f ca="1"/>
        <v>I</v>
      </c>
      <c r="C85" s="436" t="str">
        <f ca="1"/>
        <v>💻 Informatique &amp; Audio.</v>
      </c>
      <c r="D85" s="437" t="str">
        <f ca="1"/>
        <v>Pôle Achats</v>
      </c>
      <c r="E85" s="438" t="str">
        <f ca="1"/>
        <v>2024PFMAINKSUP</v>
      </c>
      <c r="F85" s="437" t="str">
        <f ca="1"/>
        <v>Maintenance des sites Internet et Intranet de l'Université Paris-Est Créteil (UPEC) et prestations annexes</v>
      </c>
      <c r="G85" s="438" t="str">
        <f ca="1"/>
        <v>2024PFMAINKSUP</v>
      </c>
      <c r="H85" s="437" t="str">
        <f ca="1"/>
        <v>Maintenance des sites Internet et Intranet de l'Université Paris-Est Créteil (UPEC) et prestations annexes</v>
      </c>
      <c r="I85" s="439" t="str">
        <f ca="1"/>
        <v>Appel d'offres ouvert</v>
      </c>
      <c r="J85" s="439" t="str">
        <f ca="1"/>
        <v>Accord-cadre</v>
      </c>
      <c r="K85" s="439" t="str">
        <f ca="1"/>
        <v>à bons de commande sans minimum et avec maximum</v>
      </c>
      <c r="L85" s="440">
        <f ca="1"/>
        <v>45646</v>
      </c>
      <c r="M85" s="440">
        <f ca="1"/>
        <v>47471</v>
      </c>
      <c r="N85" s="438">
        <f ca="1"/>
        <v>4600004416</v>
      </c>
      <c r="O85" s="441">
        <f ca="1"/>
        <v>200000</v>
      </c>
      <c r="P85" s="437" t="str">
        <f ca="1"/>
        <v>Services courants</v>
      </c>
      <c r="Q85" s="438">
        <f ca="1"/>
        <v>544</v>
      </c>
      <c r="R85" s="442" t="str">
        <f ca="1"/>
        <v>KOSMOS</v>
      </c>
      <c r="S85" s="437" t="str">
        <f ca="1"/>
        <v>ADMINISTRATIF@KOSMOS.FR - 0240204795</v>
      </c>
      <c r="T85" s="438" t="str">
        <f ca="1"/>
        <v>FR</v>
      </c>
      <c r="U85" s="444" t="str">
        <f ca="1"/>
        <v>https://upecnumerique.sharepoint.com/:f:/r/sites/DAF-PRB/documents_contractuels/2.March%C3%A9s%20acc%C3%A8s%20LIMITE/6.Services%20-Maintenance/2024PFMAINKSUP?csf=1&amp;web=1</v>
      </c>
      <c r="V85" s="437" t="str">
        <f ca="1"/>
        <v>Les lieux d'exécution sont les sites de l'université Paris-Est Créteil Val de Marne (départements 77, 93 et 94) susceptibles d'évoluer en cours d'exécution.</v>
      </c>
      <c r="W85" s="438" t="str">
        <f ca="1"/>
        <v>IB.34</v>
      </c>
      <c r="X85" s="443" t="str">
        <f ca="1"/>
        <v>SUPPORT ET MAINTENANCE DES AUTRES LOGICIELS NON SCIENTIFIQUE</v>
      </c>
    </row>
    <row r="86" spans="1:24" ht="50.15" customHeight="1" x14ac:dyDescent="0.35">
      <c r="A86" s="197" t="str">
        <f ca="1"/>
        <v>Marché en cours</v>
      </c>
      <c r="B86" s="435" t="str">
        <f ca="1"/>
        <v>I</v>
      </c>
      <c r="C86" s="436" t="str">
        <f ca="1"/>
        <v>💻 Informatique &amp; Audio.</v>
      </c>
      <c r="D86" s="437" t="str">
        <f ca="1"/>
        <v>Pôle Achats</v>
      </c>
      <c r="E86" s="438" t="str">
        <f ca="1"/>
        <v>2024PFPRESINF2</v>
      </c>
      <c r="F86" s="437" t="str">
        <f ca="1"/>
        <v>Prestations de services spécialisées en technologies de l'information et de la communication pour l'Université Paris Est Créteil</v>
      </c>
      <c r="G86" s="438" t="str">
        <f ca="1"/>
        <v>2024PFPRESINF2</v>
      </c>
      <c r="H86" s="437" t="str">
        <f ca="1"/>
        <v>Lot n°2 Management de projets</v>
      </c>
      <c r="I86" s="439" t="str">
        <f ca="1"/>
        <v>Appel d'offres ouvert</v>
      </c>
      <c r="J86" s="439" t="str">
        <f ca="1"/>
        <v>Accord-cadre</v>
      </c>
      <c r="K86" s="439" t="str">
        <f ca="1"/>
        <v>à marchés subséquents sans minimum et avec maximum</v>
      </c>
      <c r="L86" s="440">
        <f ca="1"/>
        <v>45734</v>
      </c>
      <c r="M86" s="440">
        <f ca="1"/>
        <v>47194</v>
      </c>
      <c r="N86" s="438">
        <f ca="1"/>
        <v>4600004431</v>
      </c>
      <c r="O86" s="441">
        <f ca="1"/>
        <v>475000</v>
      </c>
      <c r="P86" s="437" t="str">
        <f ca="1"/>
        <v>Prestations intellectuelles</v>
      </c>
      <c r="Q86" s="438">
        <f ca="1"/>
        <v>19807</v>
      </c>
      <c r="R86" s="442" t="str">
        <f ca="1"/>
        <v>LYDE CONSEIL</v>
      </c>
      <c r="S86" s="437" t="str">
        <f ca="1"/>
        <v>alix@genicado-ouest.com / Tél : 02 4049 98 34</v>
      </c>
      <c r="T86" s="438" t="str">
        <f ca="1"/>
        <v>FR</v>
      </c>
      <c r="U86" s="444" t="str">
        <f ca="1"/>
        <v xml:space="preserve">https://upecnumerique.sharepoint.com/:f:/s/DAF-PRB/IgCZifpbiCUVSohinYRUrY1SATHJ_C7xchsn4S7yNtc0AYk?e=77Z6Kx </v>
      </c>
      <c r="V86" s="437" t="str">
        <f ca="1"/>
        <v>(77) Seine-et-Marne, (93) Seine-Saint-Denis, (94) Val-de-Marne</v>
      </c>
      <c r="W86" s="438" t="str">
        <f ca="1"/>
        <v>ID.18</v>
      </c>
      <c r="X86" s="443" t="str">
        <f ca="1"/>
        <v>INFORMATIQUE : AUTRES MISSIONS D'ETUDES ET DE CONSEILS</v>
      </c>
    </row>
    <row r="87" spans="1:24" ht="50.15" customHeight="1" x14ac:dyDescent="0.35">
      <c r="A87" s="197" t="str">
        <f ca="1"/>
        <v>Marché en cours</v>
      </c>
      <c r="B87" s="435" t="str">
        <f ca="1"/>
        <v>I</v>
      </c>
      <c r="C87" s="436" t="str">
        <f ca="1"/>
        <v>💻 Informatique &amp; Audio.</v>
      </c>
      <c r="D87" s="437" t="str">
        <f ca="1"/>
        <v>Pôle Achats</v>
      </c>
      <c r="E87" s="438" t="str">
        <f ca="1"/>
        <v>2024PFPRESINF4</v>
      </c>
      <c r="F87" s="437" t="str">
        <f ca="1"/>
        <v>Prestations de services spécialisées en technologies de l'information et de la communication pour l'Université Paris Est Créteil</v>
      </c>
      <c r="G87" s="438" t="str">
        <f ca="1"/>
        <v>2024PFPRESINF4</v>
      </c>
      <c r="H87" s="437" t="str">
        <f ca="1"/>
        <v>Lot n°4 infrastructure et production</v>
      </c>
      <c r="I87" s="439" t="str">
        <f ca="1"/>
        <v>Appel d'offres ouvert</v>
      </c>
      <c r="J87" s="439" t="str">
        <f ca="1"/>
        <v>Accord-cadre</v>
      </c>
      <c r="K87" s="439" t="str">
        <f ca="1"/>
        <v>à marchés subséquents sans minimum et avec maximum</v>
      </c>
      <c r="L87" s="440">
        <f ca="1"/>
        <v>45734</v>
      </c>
      <c r="M87" s="440">
        <f ca="1"/>
        <v>47194</v>
      </c>
      <c r="N87" s="438">
        <f ca="1"/>
        <v>4600004436</v>
      </c>
      <c r="O87" s="441">
        <f ca="1"/>
        <v>600000</v>
      </c>
      <c r="P87" s="437" t="str">
        <f ca="1"/>
        <v>Prestations intellectuelles</v>
      </c>
      <c r="Q87" s="438">
        <f ca="1"/>
        <v>19811</v>
      </c>
      <c r="R87" s="442" t="str">
        <f ca="1"/>
        <v>ANYWARE SERVICES-AMETYS</v>
      </c>
      <c r="S87" s="437" t="str">
        <f ca="1"/>
        <v>05 62 19 19 00  -   05 61 75 84 12  Gauthier.ubersfeld@anyware-services.com</v>
      </c>
      <c r="T87" s="438" t="str">
        <f ca="1"/>
        <v>FR</v>
      </c>
      <c r="U87" s="444" t="str">
        <f ca="1"/>
        <v xml:space="preserve">https://upecnumerique.sharepoint.com/:f:/s/DAF-PRB/IgCZifpbiCUVSohinYRUrY1SATHJ_C7xchsn4S7yNtc0AYk?e=77Z6Kx </v>
      </c>
      <c r="V87" s="437" t="str">
        <f ca="1"/>
        <v>(77) Seine-et-Marne, (93) Seine-Saint-Denis, (94) Val-de-Marne</v>
      </c>
      <c r="W87" s="438" t="str">
        <f ca="1"/>
        <v>ID.76</v>
      </c>
      <c r="X87" s="443" t="str">
        <f ca="1"/>
        <v>AUTRES SERVICES INFORMAQUES</v>
      </c>
    </row>
    <row r="88" spans="1:24" ht="50.15" customHeight="1" x14ac:dyDescent="0.35">
      <c r="A88" s="197" t="str">
        <f ca="1"/>
        <v>Marché en cours</v>
      </c>
      <c r="B88" s="435" t="str">
        <f ca="1"/>
        <v>I</v>
      </c>
      <c r="C88" s="436" t="str">
        <f ca="1"/>
        <v>💻 Informatique &amp; Audio.</v>
      </c>
      <c r="D88" s="437" t="str">
        <f ca="1"/>
        <v>Pôle Achats</v>
      </c>
      <c r="E88" s="438" t="str">
        <f ca="1"/>
        <v>2024PFPRESINF4</v>
      </c>
      <c r="F88" s="437" t="str">
        <f ca="1"/>
        <v>Prestations de services spécialisées en technologies de l'information et de la communication pour l'Université Paris Est Créteil</v>
      </c>
      <c r="G88" s="438" t="str">
        <f ca="1"/>
        <v>2024PFPRESINF4</v>
      </c>
      <c r="H88" s="437" t="str">
        <f ca="1"/>
        <v>Lot n°4 infrastructure et production</v>
      </c>
      <c r="I88" s="439" t="str">
        <f ca="1"/>
        <v>Appel d'offres ouvert</v>
      </c>
      <c r="J88" s="439" t="str">
        <f ca="1"/>
        <v>Accord-cadre</v>
      </c>
      <c r="K88" s="439" t="str">
        <f ca="1"/>
        <v>à marchés subséquents sans minimum et avec maximum</v>
      </c>
      <c r="L88" s="440">
        <f ca="1"/>
        <v>45734</v>
      </c>
      <c r="M88" s="440">
        <f ca="1"/>
        <v>47194</v>
      </c>
      <c r="N88" s="438">
        <f ca="1"/>
        <v>4600004438</v>
      </c>
      <c r="O88" s="441">
        <f ca="1"/>
        <v>600000</v>
      </c>
      <c r="P88" s="437" t="str">
        <f ca="1"/>
        <v>Prestations intellectuelles</v>
      </c>
      <c r="Q88" s="438">
        <f ca="1"/>
        <v>19808</v>
      </c>
      <c r="R88" s="442" t="str">
        <f ca="1"/>
        <v>CGI FRANCE</v>
      </c>
      <c r="S88" s="437" t="str">
        <f ca="1"/>
        <v>paris.tpshr.rao.secteur.public.fr@cgi.com</v>
      </c>
      <c r="T88" s="438" t="str">
        <f ca="1"/>
        <v>FR</v>
      </c>
      <c r="U88" s="444" t="str">
        <f ca="1"/>
        <v xml:space="preserve">https://upecnumerique.sharepoint.com/:f:/s/DAF-PRB/IgCZifpbiCUVSohinYRUrY1SATHJ_C7xchsn4S7yNtc0AYk?e=77Z6Kx </v>
      </c>
      <c r="V88" s="437" t="str">
        <f ca="1"/>
        <v>(77) Seine-et-Marne, (93) Seine-Saint-Denis, (94) Val-de-Marne</v>
      </c>
      <c r="W88" s="438" t="str">
        <f ca="1"/>
        <v>ID.76</v>
      </c>
      <c r="X88" s="443" t="str">
        <f ca="1"/>
        <v>AUTRES SERVICES INFORMAQUES</v>
      </c>
    </row>
    <row r="89" spans="1:24" ht="50.15" customHeight="1" x14ac:dyDescent="0.35">
      <c r="A89" s="197" t="str">
        <f ca="1"/>
        <v>Marché en cours</v>
      </c>
      <c r="B89" s="435" t="str">
        <f ca="1"/>
        <v>I</v>
      </c>
      <c r="C89" s="436" t="str">
        <f ca="1"/>
        <v>💻 Informatique &amp; Audio.</v>
      </c>
      <c r="D89" s="437" t="str">
        <f ca="1"/>
        <v>Pôle Achats</v>
      </c>
      <c r="E89" s="438" t="str">
        <f ca="1"/>
        <v>2024PFPRESINF6</v>
      </c>
      <c r="F89" s="437" t="str">
        <f ca="1"/>
        <v>Prestations de services spécialisées en technologies de l'information et de la communication pour l'Université Paris Est Créteil</v>
      </c>
      <c r="G89" s="438" t="str">
        <f ca="1"/>
        <v>2024PFPRESINF6</v>
      </c>
      <c r="H89" s="437" t="str">
        <f ca="1"/>
        <v>Lot n°6 Sécurité</v>
      </c>
      <c r="I89" s="439" t="str">
        <f ca="1"/>
        <v>Appel d'offres ouvert</v>
      </c>
      <c r="J89" s="439" t="str">
        <f ca="1"/>
        <v>Accord-cadre</v>
      </c>
      <c r="K89" s="439" t="str">
        <f ca="1"/>
        <v>à marchés subséquents sans minimum et avec maximum</v>
      </c>
      <c r="L89" s="440">
        <f ca="1"/>
        <v>45734</v>
      </c>
      <c r="M89" s="440">
        <f ca="1"/>
        <v>47194</v>
      </c>
      <c r="N89" s="438">
        <f ca="1"/>
        <v>4600004444</v>
      </c>
      <c r="O89" s="441">
        <f ca="1"/>
        <v>400000</v>
      </c>
      <c r="P89" s="437" t="str">
        <f ca="1"/>
        <v>Prestations intellectuelles</v>
      </c>
      <c r="Q89" s="438">
        <f ca="1"/>
        <v>17186</v>
      </c>
      <c r="R89" s="442" t="str">
        <f ca="1"/>
        <v>ORANGE CYBERDEFENSE FRANCE</v>
      </c>
      <c r="S89" s="437" t="str">
        <f ca="1"/>
        <v>emilie.nguyen@orange.com   --  07 72 20 13 98</v>
      </c>
      <c r="T89" s="438" t="str">
        <f ca="1"/>
        <v>FR</v>
      </c>
      <c r="U89" s="444" t="str">
        <f ca="1"/>
        <v xml:space="preserve">https://upecnumerique.sharepoint.com/:f:/s/DAF-PRB/IgCZifpbiCUVSohinYRUrY1SATHJ_C7xchsn4S7yNtc0AYk?e=77Z6Kx </v>
      </c>
      <c r="V89" s="437" t="str">
        <f ca="1"/>
        <v>(77) Seine-et-Marne, (93) Seine-Saint-Denis, (94) Val-de-Marne</v>
      </c>
      <c r="W89" s="438" t="str">
        <f ca="1"/>
        <v>ID.18</v>
      </c>
      <c r="X89" s="443" t="str">
        <f ca="1"/>
        <v>INFORMATIQUE : AUTRES MISSIONS D'ETUDES ET DE CONSEILS</v>
      </c>
    </row>
    <row r="90" spans="1:24" ht="50.15" customHeight="1" x14ac:dyDescent="0.35">
      <c r="A90" s="197" t="str">
        <f ca="1"/>
        <v>Marché en cours</v>
      </c>
      <c r="B90" s="435" t="str">
        <f ca="1"/>
        <v>I</v>
      </c>
      <c r="C90" s="436" t="str">
        <f ca="1"/>
        <v>💻 Informatique &amp; Audio.</v>
      </c>
      <c r="D90" s="437" t="str">
        <f ca="1"/>
        <v>Pôle Achats</v>
      </c>
      <c r="E90" s="438" t="str">
        <f ca="1"/>
        <v>2025PAGESTFORM</v>
      </c>
      <c r="F90" s="437" t="str">
        <f ca="1"/>
        <v>Acquisition outil de gestion dématérialisée de l'offre de formation</v>
      </c>
      <c r="G90" s="438" t="str">
        <f ca="1"/>
        <v>2025PAGESTFORM</v>
      </c>
      <c r="H90" s="437" t="str">
        <f ca="1"/>
        <v>ACQUISITION OUTIL GESTION DEMAT DE L'OFFRE DE FORMATION</v>
      </c>
      <c r="I90" s="439" t="str">
        <f ca="1"/>
        <v>Procédure adaptée ouverte</v>
      </c>
      <c r="J90" s="439" t="str">
        <f ca="1"/>
        <v>Accord-cadre</v>
      </c>
      <c r="K90" s="439" t="str">
        <f ca="1"/>
        <v>à bons de commande sans minimum et avec maximum</v>
      </c>
      <c r="L90" s="440">
        <f ca="1"/>
        <v>45764</v>
      </c>
      <c r="M90" s="440">
        <f ca="1"/>
        <v>47224</v>
      </c>
      <c r="N90" s="438">
        <f ca="1"/>
        <v>4600004458</v>
      </c>
      <c r="O90" s="441">
        <f ca="1"/>
        <v>120000</v>
      </c>
      <c r="P90" s="437" t="str">
        <f ca="1"/>
        <v>Services courants</v>
      </c>
      <c r="Q90" s="438">
        <f ca="1"/>
        <v>19811</v>
      </c>
      <c r="R90" s="442" t="str">
        <f ca="1"/>
        <v>ANYWARE SERVICES-AMETYS</v>
      </c>
      <c r="S90" s="437" t="str">
        <f ca="1"/>
        <v>05 62 19 19 00  -   05 61 75 84 12  Gauthier.ubersfeld@anyware-services.com</v>
      </c>
      <c r="T90" s="438" t="str">
        <f ca="1"/>
        <v>FR</v>
      </c>
      <c r="U90" s="444" t="str">
        <f ca="1"/>
        <v>https://upecnumerique.sharepoint.com/:f:/r/sites/DAF-PRB/documents_contractuels/2.March%C3%A9s%20acc%C3%A8s%20LIMITE/5.Informatiques-bureatiques/2025PAGESTFORM?csf=1&amp;web=1</v>
      </c>
      <c r="V90" s="437" t="str">
        <f ca="1"/>
        <v>Université Paris-Est Créteil
61 av du Général de Gaulle 
94000 CRETEIL</v>
      </c>
      <c r="W90" s="438" t="str">
        <f ca="1"/>
        <v>IB.71</v>
      </c>
      <c r="X90" s="443" t="str">
        <f ca="1"/>
        <v>DRTS UTIL. DES LOG POUR L'EDUC ET LA FORMATION (ON PREMISE)</v>
      </c>
    </row>
    <row r="91" spans="1:24" ht="50.15" customHeight="1" x14ac:dyDescent="0.35">
      <c r="A91" s="197" t="str">
        <f ca="1"/>
        <v>Marché en cours</v>
      </c>
      <c r="B91" s="435" t="str">
        <f ca="1"/>
        <v>I</v>
      </c>
      <c r="C91" s="436" t="str">
        <f ca="1"/>
        <v>💻 Informatique &amp; Audio.</v>
      </c>
      <c r="D91" s="437" t="str">
        <f ca="1"/>
        <v>Pôle Achats</v>
      </c>
      <c r="E91" s="438" t="str">
        <f ca="1"/>
        <v>2025MSLOGMSOFT</v>
      </c>
      <c r="F91" s="437" t="str">
        <f ca="1"/>
        <v>LOGICIELS MICROSOFT</v>
      </c>
      <c r="G91" s="438" t="str">
        <f ca="1"/>
        <v>2025MSLOGMSOFT</v>
      </c>
      <c r="H91" s="437" t="str">
        <f ca="1"/>
        <v>LOGICIELS MICROSOFT</v>
      </c>
      <c r="I91" s="439" t="str">
        <f ca="1"/>
        <v>Marché subséquent</v>
      </c>
      <c r="J91" s="439" t="str">
        <f ca="1"/>
        <v>Marché subséquent</v>
      </c>
      <c r="K91" s="439" t="str">
        <f ca="1"/>
        <v>Marché subséquent</v>
      </c>
      <c r="L91" s="440">
        <f ca="1"/>
        <v>45723</v>
      </c>
      <c r="M91" s="440">
        <f ca="1"/>
        <v>47183</v>
      </c>
      <c r="N91" s="438">
        <f ca="1"/>
        <v>4600004460</v>
      </c>
      <c r="O91" s="441">
        <f ca="1"/>
        <v>130000000</v>
      </c>
      <c r="P91" s="437" t="str">
        <f ca="1"/>
        <v>Services courants</v>
      </c>
      <c r="Q91" s="438">
        <f ca="1"/>
        <v>15141</v>
      </c>
      <c r="R91" s="442" t="str">
        <f ca="1"/>
        <v>CRAYON FRANCE</v>
      </c>
      <c r="S91" s="437" t="str">
        <f ca="1"/>
        <v>microsoft-lot1@fr.crayon.com</v>
      </c>
      <c r="T91" s="438" t="str">
        <f ca="1"/>
        <v>FR</v>
      </c>
      <c r="U91" s="444" t="str">
        <f ca="1"/>
        <v>https://upecnumerique.sharepoint.com/:f:/r/sites/DAF-PRB/documents_contractuels/2.March%C3%A9s%20acc%C3%A8s%20LIMITE/10.Cellule%20nationale%20logicielle%20-CNL/2025MSLOGMSOFT?csf=1&amp;web=1</v>
      </c>
      <c r="V91" s="437" t="str">
        <f ca="1"/>
        <v>Tous les sites de l'UPEC sauf marché(s) réservé(s) ou limité(s) à certains services particuliers. Contacter le Pôle achats dans le doute.</v>
      </c>
      <c r="W91" s="438" t="str">
        <f ca="1"/>
        <v>IB.11</v>
      </c>
      <c r="X91" s="443" t="str">
        <f ca="1"/>
        <v>DRTS UTILISAT DE LOG. STANDARDS DE BUREAUTIQUE (ON PREMISE)</v>
      </c>
    </row>
    <row r="92" spans="1:24" ht="50.15" customHeight="1" x14ac:dyDescent="0.35">
      <c r="A92" s="197" t="str">
        <f ca="1"/>
        <v>Marché en cours</v>
      </c>
      <c r="B92" s="435" t="str">
        <f ca="1"/>
        <v>I</v>
      </c>
      <c r="C92" s="436" t="str">
        <f ca="1"/>
        <v>💻 Informatique &amp; Audio.</v>
      </c>
      <c r="D92" s="437" t="str">
        <f ca="1"/>
        <v>Pôle Achats</v>
      </c>
      <c r="E92" s="438" t="str">
        <f ca="1"/>
        <v>2025PNMCEBADGE</v>
      </c>
      <c r="F92" s="437" t="str">
        <f ca="1"/>
        <v>Maintenance et droit d'usage du progiciel e-Connection pour la gestion des présences et absences de tous les personnels BIATSS de l'UPEC</v>
      </c>
      <c r="G92" s="438" t="str">
        <f ca="1"/>
        <v>2025PNMCEBADGE</v>
      </c>
      <c r="H92" s="437" t="str">
        <f ca="1"/>
        <v>Maintenance et droit d'usage du progiciel e-Connection pour la gestion des présences et absences de tous les personnels BIATSS de l'UPEC</v>
      </c>
      <c r="I92" s="439" t="str">
        <f ca="1"/>
        <v>Marché passé sans publicité ni mise en concurrence</v>
      </c>
      <c r="J92" s="439" t="str">
        <f ca="1"/>
        <v>Marché</v>
      </c>
      <c r="K92" s="439" t="str">
        <f ca="1"/>
        <v>ordinaire</v>
      </c>
      <c r="L92" s="440">
        <f ca="1"/>
        <v>45848</v>
      </c>
      <c r="M92" s="440">
        <f ca="1"/>
        <v>47309</v>
      </c>
      <c r="N92" s="438">
        <f ca="1"/>
        <v>4600004465</v>
      </c>
      <c r="O92" s="441">
        <f ca="1"/>
        <v>25000</v>
      </c>
      <c r="P92" s="437" t="str">
        <f ca="1"/>
        <v>Services courants</v>
      </c>
      <c r="Q92" s="438">
        <f ca="1"/>
        <v>13324</v>
      </c>
      <c r="R92" s="442" t="str">
        <f ca="1"/>
        <v>HORIZONTAL SOFTWARE</v>
      </c>
      <c r="S92" s="437" t="str">
        <f ca="1"/>
        <v>0476548781</v>
      </c>
      <c r="T92" s="438" t="str">
        <f ca="1"/>
        <v>FR</v>
      </c>
      <c r="U92" s="438" t="str">
        <f ca="1"/>
        <v>https://upecnumerique.sharepoint.com/sites/DAF-PRB/documents_contractuels/Forms/AllItems.aspx?RootFolder=/sites%2FDAF%2DPRB%2Fdocuments%5Fcontractuels%2F2%2EMarch%C3%A9s%20acc%C3%A8s%20LIMITE%2F5%2EInformatiques%2Dbureatiques%2F2020PNMCEBADGE&amp;View=%7B6F884D63%2DDCF1%2D49B2%2DBCDC%2DBDF571290E5C%7D</v>
      </c>
      <c r="V92" s="437" t="str">
        <f ca="1"/>
        <v>Le lieux d'exécution est le site de l'université Paris-Est Créteil Val de Marne (départements 94) susceptible d'évoluer en cours d'exécution.</v>
      </c>
      <c r="W92" s="438" t="str">
        <f ca="1"/>
        <v>IB.34</v>
      </c>
      <c r="X92" s="443" t="str">
        <f ca="1"/>
        <v>SUPPORT ET MAINTENANCE DES AUTRES LOGICIELS NON SCIENTIFIQUE</v>
      </c>
    </row>
    <row r="93" spans="1:24" ht="50.15" customHeight="1" x14ac:dyDescent="0.35">
      <c r="A93" s="197" t="str">
        <f ca="1"/>
        <v>Marché en cours</v>
      </c>
      <c r="B93" s="435" t="str">
        <f ca="1"/>
        <v>I</v>
      </c>
      <c r="C93" s="436" t="str">
        <f ca="1"/>
        <v>💻 Informatique &amp; Audio.</v>
      </c>
      <c r="D93" s="437" t="str">
        <f ca="1"/>
        <v>Pôle Achats</v>
      </c>
      <c r="E93" s="438" t="str">
        <f ca="1"/>
        <v>2025MSLOGREDHA</v>
      </c>
      <c r="F93" s="437" t="str">
        <f ca="1"/>
        <v>Souscription de licences de logiciels, de support et de gestion Red Hat ou équivalent et réalisation de 
prestations de formation, d’expertise, de services et d’assistance technique associées</v>
      </c>
      <c r="G93" s="438" t="str">
        <f ca="1"/>
        <v>2025MSLOGREDHA</v>
      </c>
      <c r="H93" s="437" t="str">
        <f ca="1"/>
        <v>Pas d'allotissement</v>
      </c>
      <c r="I93" s="439" t="str">
        <f ca="1"/>
        <v>Marché subséquent</v>
      </c>
      <c r="J93" s="439" t="str">
        <f ca="1"/>
        <v>Marché subséquent</v>
      </c>
      <c r="K93" s="439" t="str">
        <f ca="1"/>
        <v>Marché subséquent</v>
      </c>
      <c r="L93" s="440">
        <f ca="1"/>
        <v>45736</v>
      </c>
      <c r="M93" s="440">
        <f ca="1"/>
        <v>47196</v>
      </c>
      <c r="N93" s="438">
        <f ca="1"/>
        <v>4600004500</v>
      </c>
      <c r="O93" s="441">
        <f ca="1"/>
        <v>100000</v>
      </c>
      <c r="P93" s="437" t="str">
        <f ca="1"/>
        <v>Fournitures courantes et services</v>
      </c>
      <c r="Q93" s="438">
        <f ca="1"/>
        <v>10203</v>
      </c>
      <c r="R93" s="442" t="str">
        <f ca="1"/>
        <v>STARTX</v>
      </c>
      <c r="S93" s="437" t="str">
        <f ca="1"/>
        <v>Mél : mg@startx.fr / info@startx.fr
Tel : 01 46 69 00 00</v>
      </c>
      <c r="T93" s="438" t="str">
        <f ca="1"/>
        <v>FR</v>
      </c>
      <c r="U93" s="444" t="str">
        <f ca="1"/>
        <v>https://upecnumerique.sharepoint.com/:f:/r/sites/DAF-PRB/documents_contractuels/2.March%C3%A9s%20acc%C3%A8s%20LIMITE/10.Cellule%20nationale%20logicielle%20-CNL/2025MSLOGREDHA?csf=1&amp;web=1</v>
      </c>
      <c r="V93" s="437" t="str">
        <f ca="1"/>
        <v>Les lieux d'exécution sont les sites de l'université Paris Est Créteil Val de Marne (départements 77, 93 et 94).</v>
      </c>
      <c r="W93" s="438" t="str">
        <f ca="1"/>
        <v>IB.34</v>
      </c>
      <c r="X93" s="443" t="str">
        <f ca="1"/>
        <v>SUPPORT ET MAINTENANCE DES AUTRES LOGICIELS NON SCIENTIFIQUE</v>
      </c>
    </row>
    <row r="94" spans="1:24" ht="50.15" customHeight="1" x14ac:dyDescent="0.35">
      <c r="A94" s="197" t="str">
        <f ca="1"/>
        <v>Marché en cours</v>
      </c>
      <c r="B94" s="435" t="str">
        <f ca="1"/>
        <v>I</v>
      </c>
      <c r="C94" s="436" t="str">
        <f ca="1"/>
        <v>💻 Informatique &amp; Audio.</v>
      </c>
      <c r="D94" s="437" t="str">
        <f ca="1"/>
        <v>Pôle Achats</v>
      </c>
      <c r="E94" s="438" t="str">
        <f ca="1"/>
        <v>2025MSMATINFO1</v>
      </c>
      <c r="F94" s="437" t="str">
        <f ca="1"/>
        <v>Lot1 : Solutions compatibles Mac OS et/ou IOS et leurs extensions</v>
      </c>
      <c r="G94" s="438" t="str">
        <f ca="1"/>
        <v>2025MSMATINFO1</v>
      </c>
      <c r="H94" s="437" t="str">
        <f ca="1"/>
        <v>Lot1 : Solutions compatibles Mac OS et/ou IOS et leurs extensions</v>
      </c>
      <c r="I94" s="439" t="str">
        <f ca="1"/>
        <v>Centrale d'achat AMUE</v>
      </c>
      <c r="J94" s="439" t="str">
        <f ca="1"/>
        <v>Marché subséquent</v>
      </c>
      <c r="K94" s="439" t="str">
        <f ca="1"/>
        <v>Marché subséquent</v>
      </c>
      <c r="L94" s="440">
        <f ca="1"/>
        <v>45954</v>
      </c>
      <c r="M94" s="440">
        <f ca="1"/>
        <v>47391</v>
      </c>
      <c r="N94" s="438">
        <f ca="1"/>
        <v>4600004501</v>
      </c>
      <c r="O94" s="441">
        <f ca="1"/>
        <v>1000000</v>
      </c>
      <c r="P94" s="437" t="str">
        <f ca="1"/>
        <v>Fournitures courantes et services</v>
      </c>
      <c r="Q94" s="438">
        <f ca="1"/>
        <v>7776</v>
      </c>
      <c r="R94" s="442" t="str">
        <f ca="1"/>
        <v>ECONOCOM PRODUCTS AND SOLUTIONS</v>
      </c>
      <c r="S94" s="437" t="str">
        <f ca="1"/>
        <v>VOIR fiche exlication sur le lien SharePoint</v>
      </c>
      <c r="T94" s="438" t="str">
        <f ca="1"/>
        <v>FR</v>
      </c>
      <c r="U94" s="444" t="str">
        <f ca="1"/>
        <v>https://upecnumerique.sharepoint.com/:f:/r/sites/DAF-PRB/documents_contractuels/1.March%C3%A9s ouverts %C3%A0 TOUS/5.Informatiques-bureatiques/AC-MATINFO6/2025MSMATINFO1?csf=1&amp;web=1&amp;e=kwgNvv</v>
      </c>
      <c r="V94" s="437" t="str">
        <f ca="1"/>
        <v>Les lieux d'exécution sont les sites de l'université Paris Est Créteil Val de Marne (départements 77, 93 et 94).</v>
      </c>
      <c r="W94" s="438" t="str">
        <f ca="1"/>
        <v>IA.12 ; IC.02 ; IA.24 ; IA.25 ; IA.01 ; IA.11</v>
      </c>
      <c r="X94" s="443" t="str">
        <f ca="1"/>
        <v>TABLETTES ET AUTRES APPAREILS MOBILES</v>
      </c>
    </row>
    <row r="95" spans="1:24" ht="50.15" customHeight="1" x14ac:dyDescent="0.35">
      <c r="A95" s="197" t="str">
        <f ca="1"/>
        <v>Marché en cours</v>
      </c>
      <c r="B95" s="435" t="str">
        <f ca="1"/>
        <v>I</v>
      </c>
      <c r="C95" s="436" t="str">
        <f ca="1"/>
        <v>💻 Informatique &amp; Audio.</v>
      </c>
      <c r="D95" s="437" t="str">
        <f ca="1"/>
        <v>Pôle Achats</v>
      </c>
      <c r="E95" s="438" t="str">
        <f ca="1"/>
        <v>2025MSMATINFO3</v>
      </c>
      <c r="F95" s="437" t="str">
        <f ca="1"/>
        <v>Lot n°3 : Stations de travail fixes et portables et leurs extensions</v>
      </c>
      <c r="G95" s="438" t="str">
        <f ca="1"/>
        <v>2025MSMATINFO3</v>
      </c>
      <c r="H95" s="437" t="str">
        <f ca="1"/>
        <v>Lot n°3 : Stations de travail fixes et portables et leurs extensions</v>
      </c>
      <c r="I95" s="439" t="str">
        <f ca="1"/>
        <v>Centrale d'achat AMUE</v>
      </c>
      <c r="J95" s="439" t="str">
        <f ca="1"/>
        <v>Marché subséquent</v>
      </c>
      <c r="K95" s="439" t="str">
        <f ca="1"/>
        <v>Marché subséquent</v>
      </c>
      <c r="L95" s="440">
        <f ca="1"/>
        <v>45954</v>
      </c>
      <c r="M95" s="440">
        <f ca="1"/>
        <v>47391</v>
      </c>
      <c r="N95" s="438">
        <f ca="1"/>
        <v>4600004503</v>
      </c>
      <c r="O95" s="441">
        <f ca="1"/>
        <v>1000000</v>
      </c>
      <c r="P95" s="437" t="str">
        <f ca="1"/>
        <v>Fournitures courantes et services</v>
      </c>
      <c r="Q95" s="438">
        <f ca="1"/>
        <v>7776</v>
      </c>
      <c r="R95" s="442" t="str">
        <f ca="1"/>
        <v>ECONOCOM PRODUCTS AND SOLUTIONS</v>
      </c>
      <c r="S95" s="437" t="str">
        <f ca="1"/>
        <v>VOIR fiche exlication sur le lien SharePoint</v>
      </c>
      <c r="T95" s="438" t="str">
        <f ca="1"/>
        <v>FR</v>
      </c>
      <c r="U95" s="444" t="str">
        <f ca="1"/>
        <v>https://upecnumerique.sharepoint.com/:f:/r/sites/DAF-PRB/documents_contractuels/1.March%C3%A9s ouverts %C3%A0 TOUS/5.Informatiques-bureatiques/AC-MATINFO6/2025MSMATINFO3?csf=1&amp;web=1&amp;e=CJU5e6</v>
      </c>
      <c r="V95" s="437" t="str">
        <f ca="1"/>
        <v>Les lieux d'exécution sont les sites de l'université Paris Est Créteil Val de Marne (départements 77, 93 et 94).</v>
      </c>
      <c r="W95" s="438" t="str">
        <f ca="1"/>
        <v>IA.01 ; IA.11 ; IA.24 ; IA.23 ; IC.02 ; IA.25 ; IB.01</v>
      </c>
      <c r="X95" s="443" t="str">
        <f ca="1"/>
        <v>MICRO-ORDINATEURS ET STATIONS DE TRAVAIL FIXES</v>
      </c>
    </row>
    <row r="96" spans="1:24" ht="50.15" customHeight="1" x14ac:dyDescent="0.35">
      <c r="A96" s="197" t="str">
        <f ca="1"/>
        <v>Marché en cours</v>
      </c>
      <c r="B96" s="435" t="str">
        <f ca="1"/>
        <v>I</v>
      </c>
      <c r="C96" s="436" t="str">
        <f ca="1"/>
        <v>💻 Informatique &amp; Audio.</v>
      </c>
      <c r="D96" s="437" t="str">
        <f ca="1"/>
        <v>Pôle Achats</v>
      </c>
      <c r="E96" s="438" t="str">
        <f ca="1"/>
        <v>2025MSMATINFO5</v>
      </c>
      <c r="F96" s="437" t="str">
        <f ca="1"/>
        <v>Lot n°5 : Compléments et évolutions de solutions d’infrastructures</v>
      </c>
      <c r="G96" s="438" t="str">
        <f ca="1"/>
        <v>2025MSMATINFO5</v>
      </c>
      <c r="H96" s="437" t="str">
        <f ca="1"/>
        <v>Lot n°5 : Compléments et évolutions de solutions d’infrastructures</v>
      </c>
      <c r="I96" s="439" t="str">
        <f ca="1"/>
        <v>Centrale d'achat AMUE</v>
      </c>
      <c r="J96" s="439" t="str">
        <f ca="1"/>
        <v>Marché subséquent</v>
      </c>
      <c r="K96" s="439" t="str">
        <f ca="1"/>
        <v>Marché subséquent</v>
      </c>
      <c r="L96" s="440">
        <f ca="1"/>
        <v>45954</v>
      </c>
      <c r="M96" s="440">
        <f ca="1"/>
        <v>47391</v>
      </c>
      <c r="N96" s="438">
        <f ca="1"/>
        <v>4600004504</v>
      </c>
      <c r="O96" s="441">
        <f ca="1"/>
        <v>1000000</v>
      </c>
      <c r="P96" s="437" t="str">
        <f ca="1"/>
        <v>Fournitures courantes et services</v>
      </c>
      <c r="Q96" s="438">
        <f ca="1"/>
        <v>6543</v>
      </c>
      <c r="R96" s="442" t="str">
        <f ca="1"/>
        <v>SCC FRANCE</v>
      </c>
      <c r="S96" s="437" t="str">
        <f ca="1"/>
        <v>VOIR fiche exlication sur le lien SharePoint</v>
      </c>
      <c r="T96" s="438" t="str">
        <f ca="1"/>
        <v>FR</v>
      </c>
      <c r="U96" s="444" t="str">
        <f ca="1"/>
        <v>https://upecnumerique.sharepoint.com/:f:/r/sites/DAF-PRB/documents_contractuels/1.March%C3%A9s%20ouverts%20%C3%A0%20TOUS/5.Informatiques-bureatiques/AC-MATINFO6/2025MSMATINFO5?csf=1&amp;web=1&amp;e=Gakopc</v>
      </c>
      <c r="V96" s="437" t="str">
        <f ca="1"/>
        <v>Les lieux d'exécution sont les sites de l'université Paris Est Créteil Val de Marne (départements 77, 93 et 94).</v>
      </c>
      <c r="W96" s="438" t="str">
        <f ca="1"/>
        <v>IA.31</v>
      </c>
      <c r="X96" s="443" t="str">
        <f ca="1"/>
        <v>SERVEURS D'APPLICAT (APPLICATIFS DIVERS COMPRIS BASE DONNEE)</v>
      </c>
    </row>
    <row r="97" spans="1:24" ht="50.15" customHeight="1" x14ac:dyDescent="0.35">
      <c r="A97" s="197" t="str">
        <f ca="1"/>
        <v>Marché en cours</v>
      </c>
      <c r="B97" s="435" t="str">
        <f ca="1"/>
        <v>I</v>
      </c>
      <c r="C97" s="436" t="str">
        <f ca="1"/>
        <v>💻 Informatique &amp; Audio.</v>
      </c>
      <c r="D97" s="437" t="str">
        <f ca="1"/>
        <v>Pôle Achats</v>
      </c>
      <c r="E97" s="438" t="str">
        <f ca="1"/>
        <v>2025MSMATINFO2</v>
      </c>
      <c r="F97" s="437" t="str">
        <f ca="1"/>
        <v>Lot n°2 : Postes de travail fixes et portables et leurs extensions</v>
      </c>
      <c r="G97" s="438" t="str">
        <f ca="1"/>
        <v>2025MSMATINFO2</v>
      </c>
      <c r="H97" s="437" t="str">
        <f ca="1"/>
        <v>Lot n°2 : Postes de travail fixes et portables et leurs extensions</v>
      </c>
      <c r="I97" s="439" t="str">
        <f ca="1"/>
        <v>Centrale d'achat AMUE</v>
      </c>
      <c r="J97" s="439" t="str">
        <f ca="1"/>
        <v>Marché subséquent</v>
      </c>
      <c r="K97" s="439" t="str">
        <f ca="1"/>
        <v>Marché subséquent</v>
      </c>
      <c r="L97" s="440">
        <f ca="1"/>
        <v>45954</v>
      </c>
      <c r="M97" s="440">
        <f ca="1"/>
        <v>47391</v>
      </c>
      <c r="N97" s="438">
        <f ca="1"/>
        <v>4600004507</v>
      </c>
      <c r="O97" s="441">
        <f ca="1"/>
        <v>1000000</v>
      </c>
      <c r="P97" s="437" t="str">
        <f ca="1"/>
        <v>Fournitures courantes et services</v>
      </c>
      <c r="Q97" s="438">
        <f ca="1"/>
        <v>5976</v>
      </c>
      <c r="R97" s="442" t="str">
        <f ca="1"/>
        <v>HP FRANCE SAS</v>
      </c>
      <c r="S97" s="437" t="str">
        <f ca="1"/>
        <v>VOIR fiche exlication sur le lien SharePoint</v>
      </c>
      <c r="T97" s="438" t="str">
        <f ca="1"/>
        <v>FR</v>
      </c>
      <c r="U97" s="444" t="str">
        <f ca="1"/>
        <v>https://upecnumerique.sharepoint.com/:f:/r/sites/DAF-PRB/documents_contractuels/1.March%C3%A9s ouverts %C3%A0 TOUS/5.Informatiques-bureatiques/AC-MATINFO6/2025MSMATINFO2?csf=1&amp;web=1&amp;e=GNVhbQ</v>
      </c>
      <c r="V97" s="437" t="str">
        <f ca="1"/>
        <v>Les lieux d'exécution sont les sites de l'université Paris Est Créteil Val de Marne (départements 77, 93 et 94).</v>
      </c>
      <c r="W97" s="438" t="str">
        <f ca="1"/>
        <v>IA.01 ; IC.01 ; IA.24 ; IA.11 ; IA.25</v>
      </c>
      <c r="X97" s="443" t="str">
        <f ca="1"/>
        <v>MICRO-ORDINATEURS ET STATIONS DE TRAVAIL FIXES</v>
      </c>
    </row>
    <row r="98" spans="1:24" ht="50.15" customHeight="1" x14ac:dyDescent="0.35">
      <c r="A98" s="197" t="str">
        <f ca="1"/>
        <v>Marché en cours</v>
      </c>
      <c r="B98" s="435" t="str">
        <f ca="1"/>
        <v>I</v>
      </c>
      <c r="C98" s="436" t="str">
        <f ca="1"/>
        <v>💻 Informatique &amp; Audio.</v>
      </c>
      <c r="D98" s="437" t="str">
        <f ca="1"/>
        <v>Pôle Achats</v>
      </c>
      <c r="E98" s="438" t="str">
        <f ca="1"/>
        <v>2025PNLOGICIAM</v>
      </c>
      <c r="F98" s="437" t="str">
        <f ca="1"/>
        <v>PRESTATIONS INFORMATIQUES FUSION-DIRECTORY</v>
      </c>
      <c r="G98" s="438" t="str">
        <f ca="1"/>
        <v>2025PNLOGICIAM</v>
      </c>
      <c r="H98" s="437" t="str">
        <f ca="1"/>
        <v>PRESTATIONS INFORMATIQUES FUSION-DIRECTORY</v>
      </c>
      <c r="I98" s="439" t="str">
        <f ca="1"/>
        <v>Procédure négociée</v>
      </c>
      <c r="J98" s="439" t="str">
        <f ca="1"/>
        <v>Accord-cadre</v>
      </c>
      <c r="K98" s="439" t="str">
        <f ca="1"/>
        <v>à bons de commande avec minimum et maximum</v>
      </c>
      <c r="L98" s="440">
        <f ca="1"/>
        <v>45996</v>
      </c>
      <c r="M98" s="440">
        <f ca="1"/>
        <v>47459</v>
      </c>
      <c r="N98" s="438">
        <f ca="1"/>
        <v>4600004533</v>
      </c>
      <c r="O98" s="441">
        <f ca="1"/>
        <v>160000</v>
      </c>
      <c r="P98" s="437" t="str">
        <f ca="1"/>
        <v>Fournitures courantes</v>
      </c>
      <c r="Q98" s="438">
        <f ca="1"/>
        <v>20676</v>
      </c>
      <c r="R98" s="442" t="str">
        <f ca="1"/>
        <v>FUSIONDIRECTORY SRL</v>
      </c>
      <c r="S98" s="437" t="str">
        <f ca="1"/>
        <v>Tél : +32 2 880 97 4 | contact@fusiondirectory.org</v>
      </c>
      <c r="T98" s="438" t="str">
        <f ca="1"/>
        <v>BE</v>
      </c>
      <c r="U98" s="444" t="str">
        <f ca="1"/>
        <v>https://upecnumerique.sharepoint.com/:f:/r/sites/DAF-PRB/documents_contractuels/2.March%C3%A9s%20acc%C3%A8s%20LIMITE/5.Informatiques-bureatiques/2025PNLOGICIAM?csf=1&amp;web=1</v>
      </c>
      <c r="V98" s="437" t="str">
        <f ca="1"/>
        <v>Tous les sites de l'UPEC sauf marché(s) réservé(s) ou limité(s) à certains services particuliers. Contacter le Pôle achats dans le doute.</v>
      </c>
      <c r="W98" s="438" t="str">
        <f ca="1"/>
        <v>ID.71</v>
      </c>
      <c r="X98" s="443" t="str">
        <f ca="1"/>
        <v>SERV INTEGRATION APPLICATIVE, PARAM ET SERVICES ASSOCIES</v>
      </c>
    </row>
    <row r="99" spans="1:24" ht="50.15" customHeight="1" x14ac:dyDescent="0.35">
      <c r="A99" s="198" t="str">
        <f ca="1"/>
        <v>Marché en cours</v>
      </c>
      <c r="B99" s="445" t="str">
        <f ca="1"/>
        <v>I</v>
      </c>
      <c r="C99" s="446" t="str">
        <f ca="1"/>
        <v>💻 Informatique &amp; Audio.</v>
      </c>
      <c r="D99" s="447" t="str">
        <f ca="1"/>
        <v>Pôle Achats</v>
      </c>
      <c r="E99" s="448" t="str">
        <f ca="1"/>
        <v>2023ACHATRESA1</v>
      </c>
      <c r="F99" s="447" t="str">
        <f ca="1"/>
        <v>L’ACCORD CADRE RESAH N° 2021-046-001</v>
      </c>
      <c r="G99" s="448" t="str">
        <f ca="1"/>
        <v>2023ACHATRESA1</v>
      </c>
      <c r="H99" s="447" t="str">
        <f ca="1"/>
        <v>L’ACCORD CADRE RESAH N° 2021-046-001</v>
      </c>
      <c r="I99" s="449" t="str">
        <f ca="1"/>
        <v>Accord-cadre</v>
      </c>
      <c r="J99" s="449" t="str">
        <f ca="1"/>
        <v>Marché subséquent</v>
      </c>
      <c r="K99" s="449" t="str">
        <f ca="1"/>
        <v>Marché subséquent</v>
      </c>
      <c r="L99" s="450">
        <f ca="1"/>
        <v>45240</v>
      </c>
      <c r="M99" s="450">
        <f ca="1"/>
        <v>46700</v>
      </c>
      <c r="N99" s="448">
        <f ca="1"/>
        <v>4600004534</v>
      </c>
      <c r="O99" s="451">
        <f ca="1"/>
        <v>4006861.9</v>
      </c>
      <c r="P99" s="447" t="str">
        <f ca="1"/>
        <v>Fournitures courantes</v>
      </c>
      <c r="Q99" s="448">
        <f ca="1"/>
        <v>15066</v>
      </c>
      <c r="R99" s="452" t="str">
        <f ca="1"/>
        <v>HELIAQ</v>
      </c>
      <c r="S99" s="447" t="str">
        <f ca="1"/>
        <v>gouvernance.resah@orange.com 
alain.nateau@orange.com</v>
      </c>
      <c r="T99" s="448" t="str">
        <f ca="1"/>
        <v>FR</v>
      </c>
      <c r="U99" s="453" t="str">
        <f ca="1"/>
        <v>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v>
      </c>
      <c r="V99" s="447" t="str">
        <f ca="1"/>
        <v>Tous les sites de l'UPEC sauf marché(s) réservé(s) ou limité(s) à certains services particuliers. Contacter le Pôle achats dans le doute.</v>
      </c>
      <c r="W99" s="448" t="str">
        <f ca="1"/>
        <v>IA.31</v>
      </c>
      <c r="X99" s="454" t="str">
        <f ca="1"/>
        <v>SERVEURS D'APPLICAT (APPLICATIFS DIVERS COMPRIS BASE DONNEE)</v>
      </c>
    </row>
    <row r="100" spans="1:24" ht="144" x14ac:dyDescent="0.35">
      <c r="A100" s="99" t="str">
        <f ca="1"/>
        <v>Marché en cours</v>
      </c>
      <c r="B100" t="str">
        <f ca="1"/>
        <v>I</v>
      </c>
      <c r="C100" s="185" t="str">
        <f ca="1"/>
        <v>💻 Informatique &amp; Audio.</v>
      </c>
      <c r="D100" t="str">
        <f ca="1"/>
        <v>Pôle Achats</v>
      </c>
      <c r="E100" t="str">
        <f ca="1"/>
        <v>2026PFAUDIUPEC</v>
      </c>
      <c r="F100" t="str">
        <f ca="1"/>
        <v/>
      </c>
      <c r="G100" t="str">
        <f ca="1"/>
        <v>1</v>
      </c>
      <c r="H100" t="str">
        <f ca="1"/>
        <v>Fourniture, livraison, installation et  mise en service déquipement audiovisuel</v>
      </c>
      <c r="I100" t="str">
        <f ca="1"/>
        <v/>
      </c>
      <c r="J100" t="str">
        <f ca="1"/>
        <v/>
      </c>
      <c r="K100" t="str">
        <f ca="1"/>
        <v/>
      </c>
      <c r="L100" s="2" t="str">
        <f ca="1"/>
        <v>06/07/2026</v>
      </c>
      <c r="M100" s="2" t="str">
        <f ca="1"/>
        <v>05/07/2030</v>
      </c>
      <c r="N100" t="str">
        <f ca="1"/>
        <v>4600004564</v>
      </c>
      <c r="O100" s="1">
        <f ca="1"/>
        <v>750000</v>
      </c>
      <c r="P100" t="str">
        <f ca="1"/>
        <v>Fournitures courantes</v>
      </c>
      <c r="Q100" t="str">
        <f ca="1"/>
        <v>4512</v>
      </c>
      <c r="R100" t="str">
        <f ca="1"/>
        <v>OCTALINO</v>
      </c>
      <c r="S100" t="str">
        <f ca="1"/>
        <v>marches@octalino.com</v>
      </c>
      <c r="T100" t="str">
        <f ca="1"/>
        <v>FR</v>
      </c>
      <c r="U100" s="181" t="str">
        <f ca="1"/>
        <v>https://upecnumerique.sharepoint.com/sites/DAF-PRB/documents_contractuels/Forms/AllItems.aspx?id=%2Fsites%2FDAF%2DPRB%2Fdocuments%5Fcontractuels%2F1%2EMarch%C3%A9s%20ouverts%20%C3%A0%20TOUS%2F5%2EInformatiques%2Dbureatiques%2F2026PFAUDIUPEC&amp;p=true&amp;ga=1</v>
      </c>
      <c r="V100" t="str">
        <f ca="1"/>
        <v>(77) Seine-et-Marne,, (94) Val-de-Marne</v>
      </c>
      <c r="W100" t="str">
        <f ca="1"/>
        <v/>
      </c>
      <c r="X100" t="str">
        <f ca="1"/>
        <v>Fourniture, livraison, installation et  mise en service déquipement audiovisuel</v>
      </c>
    </row>
    <row r="101" spans="1:24" ht="144" x14ac:dyDescent="0.35">
      <c r="A101" s="99" t="str">
        <f ca="1"/>
        <v>Marché en cours</v>
      </c>
      <c r="B101" t="str">
        <f ca="1"/>
        <v>I</v>
      </c>
      <c r="C101" s="185" t="str">
        <f ca="1"/>
        <v>💻 Informatique &amp; Audio.</v>
      </c>
      <c r="D101" t="str">
        <f ca="1"/>
        <v>Pôle Achats</v>
      </c>
      <c r="E101" t="str">
        <f ca="1"/>
        <v>2026PFAUDIUPEC</v>
      </c>
      <c r="F101" t="str">
        <f ca="1"/>
        <v/>
      </c>
      <c r="G101">
        <f ca="1"/>
        <v>1</v>
      </c>
      <c r="H101" t="str">
        <f ca="1"/>
        <v>Fourniture, livraison, installation et  mise en service déquipement audiovisuel</v>
      </c>
      <c r="I101" t="str">
        <f ca="1"/>
        <v/>
      </c>
      <c r="J101" t="str">
        <f ca="1"/>
        <v/>
      </c>
      <c r="K101" t="str">
        <f ca="1"/>
        <v/>
      </c>
      <c r="L101" s="2" t="str">
        <f ca="1"/>
        <v>06/07/2026</v>
      </c>
      <c r="M101" s="2" t="str">
        <f ca="1"/>
        <v>05/07/2030</v>
      </c>
      <c r="N101" t="str">
        <f ca="1"/>
        <v>4600004566</v>
      </c>
      <c r="O101" s="1">
        <f ca="1"/>
        <v>750000</v>
      </c>
      <c r="P101" t="str">
        <f ca="1"/>
        <v>Fournitures courantes</v>
      </c>
      <c r="Q101" t="str">
        <f ca="1"/>
        <v>4513</v>
      </c>
      <c r="R101" t="str">
        <f ca="1"/>
        <v>VIDEO SYNERGIE SAS</v>
      </c>
      <c r="S101" t="str">
        <f ca="1"/>
        <v>info@videosynergie.com</v>
      </c>
      <c r="T101" t="str">
        <f ca="1"/>
        <v>FR</v>
      </c>
      <c r="U101" s="181" t="str">
        <f ca="1"/>
        <v>https://upecnumerique.sharepoint.com/sites/DAF-PRB/documents_contractuels/Forms/AllItems.aspx?id=%2Fsites%2FDAF%2DPRB%2Fdocuments%5Fcontractuels%2F1%2EMarch%C3%A9s%20ouverts%20%C3%A0%20TOUS%2F5%2EInformatiques%2Dbureatiques%2F2026PFAUDIUPEC&amp;p=true&amp;ga=1</v>
      </c>
      <c r="V101" t="str">
        <f ca="1"/>
        <v>(77) Seine-et-Marne,, (94) Val-de-Marne</v>
      </c>
      <c r="W101" t="str">
        <f ca="1"/>
        <v/>
      </c>
      <c r="X101" t="str">
        <f ca="1"/>
        <v>Fourniture, livraison, installation et  mise en service déquipement audiovisuel</v>
      </c>
    </row>
    <row r="102" spans="1:24" x14ac:dyDescent="0.35">
      <c r="A102" s="99" t="str">
        <f ca="1"/>
        <v>Bientôt disponible - en cours de création</v>
      </c>
      <c r="B102" t="str">
        <f ca="1"/>
        <v>I</v>
      </c>
      <c r="C102" s="185" t="str">
        <f ca="1"/>
        <v>💻 Informatique &amp; Audio.</v>
      </c>
      <c r="D102" t="str">
        <f ca="1"/>
        <v>DSI - Direction des système informatique</v>
      </c>
      <c r="E102" t="str">
        <f ca="1"/>
        <v>2026PNMICROSOF</v>
      </c>
      <c r="F102" t="str">
        <f ca="1"/>
        <v>Ce marché a pour objet la réalisation de service de support technique Microsoft Unified</v>
      </c>
      <c r="G102" t="str">
        <f ca="1"/>
        <v>2026PNMICROSOF</v>
      </c>
      <c r="H102" t="str">
        <f ca="1"/>
        <v>Ce marché a pour objet la réalisation de service de support technique Microsoft Unified</v>
      </c>
      <c r="I102" t="str">
        <f ca="1"/>
        <v>Marché passé sans publicité ni mise en concurrence</v>
      </c>
      <c r="J102" t="str">
        <f ca="1"/>
        <v>Marché</v>
      </c>
      <c r="K102" t="str">
        <f ca="1"/>
        <v>ordinaire</v>
      </c>
      <c r="L102" s="2" t="str">
        <f ca="1"/>
        <v>Bientôt disponible</v>
      </c>
      <c r="M102" s="2" t="str">
        <f ca="1"/>
        <v>Bientôt disponible</v>
      </c>
      <c r="N102" t="str">
        <f ca="1"/>
        <v>Bientôt disponible</v>
      </c>
      <c r="O102" s="1">
        <f ca="1"/>
        <v>160000</v>
      </c>
      <c r="P102" t="str">
        <f ca="1"/>
        <v>Services informatiques</v>
      </c>
      <c r="Q102" t="str">
        <f ca="1"/>
        <v>Bientôt disponible</v>
      </c>
      <c r="R102" t="str">
        <f ca="1"/>
        <v>Bientôt disponible</v>
      </c>
      <c r="S102" t="str">
        <f ca="1"/>
        <v>Bientôt disponible</v>
      </c>
      <c r="T102" t="str">
        <f ca="1"/>
        <v>FR</v>
      </c>
      <c r="U102" s="181" t="str">
        <f ca="1"/>
        <v>Bientôt disponible</v>
      </c>
      <c r="V102" t="str">
        <f ca="1"/>
        <v>L'ensemble des sites de l'UPEC situés principalement dans le 94, 93 et 77.</v>
      </c>
      <c r="W102" t="str">
        <f ca="1"/>
        <v>IB.04</v>
      </c>
      <c r="X102" t="str">
        <f ca="1"/>
        <v>SOLUTIONS LOGICIELLES POUR SYSTEMES ET RESEAUX EN MODE SAAS</v>
      </c>
    </row>
    <row r="103" spans="1:24" x14ac:dyDescent="0.35">
      <c r="C103" s="185"/>
      <c r="U103" s="181"/>
    </row>
    <row r="104" spans="1:24" x14ac:dyDescent="0.35">
      <c r="C104" s="185"/>
      <c r="U104" s="181"/>
    </row>
    <row r="105" spans="1:24" x14ac:dyDescent="0.35">
      <c r="C105" s="185"/>
      <c r="U105" s="181"/>
    </row>
    <row r="106" spans="1:24" x14ac:dyDescent="0.35">
      <c r="C106" s="185"/>
      <c r="U106" s="181"/>
    </row>
    <row r="107" spans="1:24" x14ac:dyDescent="0.35">
      <c r="C107" s="185"/>
      <c r="U107" s="181"/>
    </row>
    <row r="108" spans="1:24" x14ac:dyDescent="0.35">
      <c r="C108" s="185"/>
      <c r="U108" s="181"/>
    </row>
    <row r="109" spans="1:24" x14ac:dyDescent="0.35">
      <c r="C109" s="185"/>
      <c r="U109" s="181"/>
    </row>
    <row r="110" spans="1:24" x14ac:dyDescent="0.35">
      <c r="C110" s="185"/>
      <c r="U110" s="181"/>
    </row>
    <row r="111" spans="1:24" x14ac:dyDescent="0.35">
      <c r="C111" s="185"/>
      <c r="U111" s="181"/>
    </row>
    <row r="112" spans="1:24"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99">
    <cfRule type="cellIs" dxfId="239" priority="71" operator="equal">
      <formula>"Marché en cours"</formula>
    </cfRule>
    <cfRule type="cellIs" dxfId="238" priority="70" operator="equal">
      <formula>"Marché terminé"</formula>
    </cfRule>
  </conditionalFormatting>
  <conditionalFormatting sqref="U6:U1000">
    <cfRule type="expression" dxfId="237" priority="21">
      <formula>$B6="G"</formula>
    </cfRule>
    <cfRule type="expression" dxfId="236" priority="3">
      <formula>$B6="A"</formula>
    </cfRule>
    <cfRule type="expression" dxfId="235" priority="30">
      <formula>$B6="F"</formula>
    </cfRule>
    <cfRule type="expression" dxfId="234" priority="6">
      <formula>$B6="H"</formula>
    </cfRule>
    <cfRule type="expression" dxfId="233" priority="24">
      <formula>$B6="C"</formula>
    </cfRule>
    <cfRule type="expression" dxfId="232" priority="9">
      <formula>$B6="B"</formula>
    </cfRule>
    <cfRule type="expression" dxfId="231" priority="54">
      <formula>$B6="U"</formula>
    </cfRule>
    <cfRule type="expression" dxfId="230" priority="12">
      <formula>$B6="J"</formula>
    </cfRule>
    <cfRule type="expression" dxfId="229" priority="36">
      <formula>$B6="I"</formula>
    </cfRule>
    <cfRule type="expression" dxfId="228" priority="15">
      <formula>$B6="R"</formula>
    </cfRule>
    <cfRule type="expression" dxfId="227" priority="27">
      <formula>$B6="D"</formula>
    </cfRule>
    <cfRule type="expression" dxfId="226" priority="18">
      <formula>$B6="N"</formula>
    </cfRule>
    <cfRule type="expression" dxfId="225" priority="33">
      <formula>$B6="E"</formula>
    </cfRule>
    <cfRule type="expression" dxfId="224" priority="39">
      <formula>$B6="M"</formula>
    </cfRule>
    <cfRule type="expression" dxfId="223" priority="42">
      <formula>$B6="O"</formula>
    </cfRule>
    <cfRule type="expression" dxfId="222" priority="45">
      <formula>$B6="P"</formula>
    </cfRule>
    <cfRule type="expression" dxfId="221" priority="48">
      <formula>$B6="S"</formula>
    </cfRule>
    <cfRule type="expression" dxfId="220" priority="51">
      <formula>$B6="T"</formula>
    </cfRule>
    <cfRule type="expression" dxfId="219" priority="57">
      <formula>$B6="V"</formula>
    </cfRule>
    <cfRule type="expression" dxfId="218" priority="60">
      <formula>$B6="W"</formula>
    </cfRule>
    <cfRule type="expression" dxfId="217" priority="66">
      <formula>$B6="Q"</formula>
    </cfRule>
    <cfRule type="expression" dxfId="216" priority="69">
      <formula>$B6="L"</formula>
    </cfRule>
    <cfRule type="expression" dxfId="215" priority="63">
      <formula>$B6="K"</formula>
    </cfRule>
  </conditionalFormatting>
  <conditionalFormatting sqref="V6:X1000">
    <cfRule type="expression" dxfId="214" priority="2">
      <formula>$B6="A"</formula>
    </cfRule>
    <cfRule type="expression" dxfId="213" priority="41">
      <formula>$B6="O"</formula>
    </cfRule>
    <cfRule type="expression" dxfId="212" priority="5">
      <formula>$B6="H"</formula>
    </cfRule>
    <cfRule type="expression" dxfId="211" priority="44">
      <formula>$B6="P"</formula>
    </cfRule>
    <cfRule type="expression" dxfId="210" priority="8">
      <formula>$B6="B"</formula>
    </cfRule>
    <cfRule type="expression" dxfId="209" priority="47">
      <formula>$B6="S"</formula>
    </cfRule>
    <cfRule type="expression" dxfId="208" priority="14">
      <formula>$B6="R"</formula>
    </cfRule>
    <cfRule type="expression" dxfId="207" priority="50">
      <formula>$B6="T"</formula>
    </cfRule>
    <cfRule type="expression" dxfId="206" priority="17">
      <formula>$B6="N"</formula>
    </cfRule>
    <cfRule type="expression" dxfId="205" priority="53">
      <formula>$B6="U"</formula>
    </cfRule>
    <cfRule type="expression" dxfId="204" priority="20">
      <formula>$B6="G"</formula>
    </cfRule>
    <cfRule type="expression" dxfId="203" priority="56">
      <formula>$B6="V"</formula>
    </cfRule>
    <cfRule type="expression" dxfId="202" priority="23">
      <formula>$B6="C"</formula>
    </cfRule>
    <cfRule type="expression" dxfId="201" priority="59">
      <formula>$B6="W"</formula>
    </cfRule>
    <cfRule type="expression" dxfId="200" priority="26">
      <formula>$B6="D"</formula>
    </cfRule>
    <cfRule type="expression" dxfId="199" priority="62">
      <formula>$B6="K"</formula>
    </cfRule>
    <cfRule type="expression" dxfId="198" priority="38">
      <formula>$B6="M"</formula>
    </cfRule>
    <cfRule type="expression" dxfId="197" priority="65">
      <formula>$B6="Q"</formula>
    </cfRule>
    <cfRule type="expression" dxfId="196" priority="29">
      <formula>$B6="F"</formula>
    </cfRule>
    <cfRule type="expression" dxfId="195" priority="68">
      <formula>$B6="L"</formula>
    </cfRule>
    <cfRule type="expression" dxfId="194" priority="32">
      <formula>$B6="E"</formula>
    </cfRule>
    <cfRule type="expression" dxfId="193" priority="35">
      <formula>$B6="I"</formula>
    </cfRule>
    <cfRule type="expression" dxfId="192" priority="11">
      <formula>$B6="J"</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9B62-567A-4DC9-B930-CD9AAB451151}">
  <sheetPr>
    <tabColor rgb="FFAD1457"/>
  </sheetPr>
  <dimension ref="A1:X1000"/>
  <sheetViews>
    <sheetView zoomScaleNormal="100" workbookViewId="0">
      <pane ySplit="5" topLeftCell="A6" activePane="bottomLeft" state="frozen"/>
      <selection pane="bottomLeft" activeCell="B1" sqref="B1:C104857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90" t="s">
        <v>29</v>
      </c>
      <c r="E2" s="791"/>
      <c r="F2" s="791"/>
      <c r="G2" s="791"/>
      <c r="H2" s="791"/>
      <c r="I2" s="791"/>
      <c r="J2" s="791"/>
      <c r="K2" s="791"/>
      <c r="L2" s="791"/>
      <c r="M2" s="791"/>
      <c r="N2" s="791"/>
      <c r="O2" s="791"/>
      <c r="P2" s="791"/>
      <c r="Q2" s="791"/>
      <c r="R2" s="791"/>
      <c r="S2" s="791"/>
      <c r="T2" s="791"/>
      <c r="U2" s="791"/>
      <c r="V2" s="791"/>
      <c r="W2" s="791"/>
      <c r="X2" s="792"/>
    </row>
    <row r="3" spans="1:24" ht="20.149999999999999" customHeight="1" x14ac:dyDescent="0.35">
      <c r="D3" s="793" t="s">
        <v>21</v>
      </c>
      <c r="E3" s="793"/>
      <c r="F3" s="793"/>
      <c r="G3" s="793"/>
      <c r="H3" s="793"/>
      <c r="I3" s="793"/>
      <c r="J3" s="793"/>
      <c r="K3" s="793"/>
      <c r="L3" s="793"/>
      <c r="M3" s="793"/>
      <c r="N3" s="793"/>
      <c r="O3" s="793"/>
      <c r="P3" s="793"/>
      <c r="Q3" s="793"/>
      <c r="R3" s="793"/>
      <c r="S3" s="793"/>
      <c r="T3" s="793"/>
      <c r="U3" s="793"/>
      <c r="V3" s="793"/>
      <c r="W3" s="793"/>
      <c r="X3" s="793"/>
    </row>
    <row r="4" spans="1:24" ht="5.15" customHeight="1" x14ac:dyDescent="0.35"/>
    <row r="5" spans="1:24" ht="45" customHeight="1" x14ac:dyDescent="0.35">
      <c r="A5" s="615" t="s">
        <v>1755</v>
      </c>
      <c r="B5" s="616" t="s">
        <v>2513</v>
      </c>
      <c r="C5" s="616" t="s">
        <v>1147</v>
      </c>
      <c r="D5" s="631" t="s">
        <v>0</v>
      </c>
      <c r="E5" s="632" t="s">
        <v>1</v>
      </c>
      <c r="F5" s="632" t="s">
        <v>2</v>
      </c>
      <c r="G5" s="632" t="s">
        <v>242</v>
      </c>
      <c r="H5" s="632" t="s">
        <v>3</v>
      </c>
      <c r="I5" s="632" t="s">
        <v>4</v>
      </c>
      <c r="J5" s="632" t="s">
        <v>5</v>
      </c>
      <c r="K5" s="632" t="s">
        <v>6</v>
      </c>
      <c r="L5" s="633" t="s">
        <v>7</v>
      </c>
      <c r="M5" s="633" t="s">
        <v>8</v>
      </c>
      <c r="N5" s="632" t="s">
        <v>9</v>
      </c>
      <c r="O5" s="634" t="s">
        <v>10</v>
      </c>
      <c r="P5" s="632" t="s">
        <v>11</v>
      </c>
      <c r="Q5" s="632" t="s">
        <v>12</v>
      </c>
      <c r="R5" s="632" t="s">
        <v>13</v>
      </c>
      <c r="S5" s="632" t="s">
        <v>14</v>
      </c>
      <c r="T5" s="632" t="s">
        <v>15</v>
      </c>
      <c r="U5" s="632" t="s">
        <v>16</v>
      </c>
      <c r="V5" s="632" t="s">
        <v>17</v>
      </c>
      <c r="W5" s="632" t="s">
        <v>18</v>
      </c>
      <c r="X5" s="635" t="s">
        <v>19</v>
      </c>
    </row>
    <row r="6" spans="1:24" ht="50.15" customHeight="1" x14ac:dyDescent="0.35">
      <c r="A6" s="196" t="str" cm="1">
        <f t="array" aca="1" ref="A6:X8" ca="1">_xlfn.LET(_xlpm.d,'📊 SYNTHÈSE TOUS MARCHÉS'!$A$2:$X$4993,_xlpm.c,'📊 SYNTHÈSE TOUS MARCHÉS'!$C$2:$C$4993,_xlfn._xlws.FILTER(IF(_xlpm.d="","",_xlpm.d),_xlpm.c="🛡️ Hygiène &amp; Sécurité","Aucun marché"))</f>
        <v>Marché en cours</v>
      </c>
      <c r="B6" s="455" t="str">
        <f ca="1"/>
        <v>H</v>
      </c>
      <c r="C6" s="456" t="str">
        <f ca="1"/>
        <v>🛡️ Hygiène &amp; Sécurité</v>
      </c>
      <c r="D6" s="457" t="str">
        <f ca="1"/>
        <v>Pôle Achats</v>
      </c>
      <c r="E6" s="458" t="str">
        <f ca="1"/>
        <v>2023ACHATSUGAP</v>
      </c>
      <c r="F6" s="457" t="str">
        <f ca="1"/>
        <v>Achats UGAP (centrale d'achats)</v>
      </c>
      <c r="G6" s="458" t="str">
        <f ca="1"/>
        <v>2023ACHATSUGAP</v>
      </c>
      <c r="H6" s="457" t="str">
        <f ca="1"/>
        <v>Achats UGAP (centrale d'achats)</v>
      </c>
      <c r="I6" s="459" t="str">
        <f ca="1"/>
        <v>Accord-cadre</v>
      </c>
      <c r="J6" s="459" t="str">
        <f ca="1"/>
        <v>Contrat à bon de commande</v>
      </c>
      <c r="K6" s="459" t="str">
        <f ca="1"/>
        <v>Contrat à bon de commande</v>
      </c>
      <c r="L6" s="460">
        <f ca="1"/>
        <v>44631</v>
      </c>
      <c r="M6" s="460">
        <f ca="1"/>
        <v>47574</v>
      </c>
      <c r="N6" s="458">
        <f ca="1"/>
        <v>4600004205</v>
      </c>
      <c r="O6" s="461">
        <f ca="1"/>
        <v>8620000</v>
      </c>
      <c r="P6" s="457" t="str">
        <f ca="1"/>
        <v>Fournitures courantes</v>
      </c>
      <c r="Q6" s="458">
        <f ca="1"/>
        <v>1588</v>
      </c>
      <c r="R6" s="462" t="str">
        <f ca="1"/>
        <v>UGAP</v>
      </c>
      <c r="S6" s="457" t="str">
        <f ca="1"/>
        <v>Accès direct  catalogue ugap.fr (création identifiant par le pôle achat public UPEC)</v>
      </c>
      <c r="T6" s="458" t="str">
        <f ca="1"/>
        <v>FR</v>
      </c>
      <c r="U6" s="463" t="str">
        <f ca="1"/>
        <v>https://www.ugap.fr/</v>
      </c>
      <c r="V6" s="457" t="str">
        <f ca="1"/>
        <v>Tous les sites de l'UPEC sauf marché(s) réservé(s) ou limité(s) à certains services particuliers. Contacter le Pôle achats dans le doute.</v>
      </c>
      <c r="W6" s="458" t="str">
        <f ca="1"/>
        <v>HA.11 ; HA.01 ; HA.02 ; HA.05 ; HA.03 ; HA.04 ; HA.21 ; HA.12 ; HA.06</v>
      </c>
      <c r="X6" s="464" t="str">
        <f ca="1"/>
        <v>CONSO PR RECEPTION DECHETS(ABSORBANTS RECIPIENTS?) DE LABO</v>
      </c>
    </row>
    <row r="7" spans="1:24" ht="50.15" customHeight="1" x14ac:dyDescent="0.35">
      <c r="A7" s="197" t="str">
        <f ca="1"/>
        <v>Marché en cours</v>
      </c>
      <c r="B7" s="465" t="str">
        <f ca="1"/>
        <v>H</v>
      </c>
      <c r="C7" s="466" t="str">
        <f ca="1"/>
        <v>🛡️ Hygiène &amp; Sécurité</v>
      </c>
      <c r="D7" s="467" t="str">
        <f ca="1"/>
        <v>Pôle Achats</v>
      </c>
      <c r="E7" s="468" t="str">
        <f ca="1"/>
        <v>2022PFFOURQUI3</v>
      </c>
      <c r="F7" s="467" t="str">
        <f ca="1"/>
        <v>Fourniture de matériel de quincaillerie, d’équipement de bâtiment, de produits d’hygiène et de vêtements professionnels - Matériel d’électricité</v>
      </c>
      <c r="G7" s="468" t="str">
        <f ca="1"/>
        <v>2022PFFOURQUI3</v>
      </c>
      <c r="H7" s="467" t="str">
        <f ca="1"/>
        <v>Fourniture de matériel de quincaillerie, d’équipement de bâtiment, de produits d’hygiène et de vêtements professionnels - Matériel d’électricité</v>
      </c>
      <c r="I7" s="469" t="str">
        <f ca="1"/>
        <v>Procédure formalisée</v>
      </c>
      <c r="J7" s="469" t="str">
        <f ca="1"/>
        <v>Contrat à bon de commande</v>
      </c>
      <c r="K7" s="469" t="str">
        <f ca="1"/>
        <v>Contrat à bon de commande</v>
      </c>
      <c r="L7" s="470">
        <f ca="1"/>
        <v>44991</v>
      </c>
      <c r="M7" s="470">
        <f ca="1"/>
        <v>46451</v>
      </c>
      <c r="N7" s="468">
        <f ca="1"/>
        <v>4600004223</v>
      </c>
      <c r="O7" s="471">
        <f ca="1"/>
        <v>480000</v>
      </c>
      <c r="P7" s="467" t="str">
        <f ca="1"/>
        <v>Fournitures courantes</v>
      </c>
      <c r="Q7" s="468">
        <f ca="1"/>
        <v>17441</v>
      </c>
      <c r="R7" s="472" t="str">
        <f ca="1"/>
        <v>REXEL FRANCE</v>
      </c>
      <c r="S7" s="467" t="str">
        <f ca="1"/>
        <v/>
      </c>
      <c r="T7" s="468" t="str">
        <f ca="1"/>
        <v>FR</v>
      </c>
      <c r="U7" s="473" t="str">
        <f ca="1"/>
        <v>https://upecnumerique.sharepoint.com/:f:/r/sites/DAF-PRB/documents_contractuels/1.March%C3%A9s%20ouverts%20%C3%A0%20TOUS/7.Travaux-Maitrise%20d%27%C5%93uvre-%20Coordination/2022PFFOURQUIN?csf=1&amp;web=1&amp;e=Buamhr</v>
      </c>
      <c r="V7" s="467" t="str">
        <f ca="1"/>
        <v>Tous les sites de l'UPEC sauf marché(s) réservé(s) ou limité(s) à certains services particuliers. Contacter le Pôle achats dans le doute.</v>
      </c>
      <c r="W7" s="468" t="str">
        <f ca="1"/>
        <v>HA.05</v>
      </c>
      <c r="X7" s="474" t="str">
        <f ca="1"/>
        <v>EPI : ACCESSOIRES DE LABORATOIRE (LUNETTES, CASQUES, ETC?)</v>
      </c>
    </row>
    <row r="8" spans="1:24" ht="50.15" customHeight="1" x14ac:dyDescent="0.35">
      <c r="A8" s="198" t="str">
        <f ca="1"/>
        <v>Marché terminé</v>
      </c>
      <c r="B8" s="475" t="str">
        <f ca="1"/>
        <v>H</v>
      </c>
      <c r="C8" s="476" t="str">
        <f ca="1"/>
        <v>🛡️ Hygiène &amp; Sécurité</v>
      </c>
      <c r="D8" s="477" t="str">
        <f ca="1"/>
        <v>Pôle Achats</v>
      </c>
      <c r="E8" s="478" t="str">
        <f ca="1"/>
        <v>2023ACHATUNIHA</v>
      </c>
      <c r="F8" s="477" t="str">
        <f ca="1"/>
        <v>ACHATS CENTRALE D'ACHAT - UNIHA</v>
      </c>
      <c r="G8" s="478" t="str">
        <f ca="1"/>
        <v>2023ACHATUNIHA</v>
      </c>
      <c r="H8" s="477" t="str">
        <f ca="1"/>
        <v>EQUIPEMENTS DE LABO DE BIOLOGIE - DONT PSM</v>
      </c>
      <c r="I8" s="479" t="str">
        <f ca="1"/>
        <v>Centrale d'achat UNIAHA</v>
      </c>
      <c r="J8" s="479" t="str">
        <f ca="1"/>
        <v>Achat Centrale d'achat</v>
      </c>
      <c r="K8" s="479" t="str">
        <f ca="1"/>
        <v>à bons de commande avec maximum</v>
      </c>
      <c r="L8" s="480">
        <f ca="1"/>
        <v>45009</v>
      </c>
      <c r="M8" s="480">
        <f ca="1"/>
        <v>46104</v>
      </c>
      <c r="N8" s="478">
        <f ca="1"/>
        <v>4600004230</v>
      </c>
      <c r="O8" s="481">
        <f ca="1"/>
        <v>150000</v>
      </c>
      <c r="P8" s="477" t="str">
        <f ca="1"/>
        <v>Fournitures courantes</v>
      </c>
      <c r="Q8" s="478">
        <f ca="1"/>
        <v>1123</v>
      </c>
      <c r="R8" s="482" t="str">
        <f ca="1"/>
        <v>THERMO ELECTRON LED SAS</v>
      </c>
      <c r="S8" s="477" t="str">
        <f ca="1"/>
        <v>mylena.blineau@thermofisher.com</v>
      </c>
      <c r="T8" s="478" t="str">
        <f ca="1"/>
        <v>FR</v>
      </c>
      <c r="U8" s="483" t="str">
        <f ca="1"/>
        <v>https://upecnumerique.sharepoint.com/:f:/r/sites/DAF-PRB/documents_contractuels/2.March%C3%A9s%20acc%C3%A8s%20LIMITE/1.Achats%20mutualis%C3%A9s/2023ACHATISAMU-%20Accord-cadre%20AMUE-CNRS-voir%20PAP?csf=1&amp;web=1&amp;e=YMD7EI</v>
      </c>
      <c r="V8" s="477" t="str">
        <f ca="1"/>
        <v>Tous les sites de l'UPEC sauf marché(s) réservé(s) ou limité(s) à certains services particuliers. Contacter le Pôle achats dans le doute.</v>
      </c>
      <c r="W8" s="478" t="str">
        <f ca="1"/>
        <v>HA.23</v>
      </c>
      <c r="X8" s="484" t="str">
        <f ca="1"/>
        <v>POSTES DE SEC MICROBIO (PSM) - HOTTES ET CONSO ASSOCIE  LABO</v>
      </c>
    </row>
    <row r="9" spans="1:24" x14ac:dyDescent="0.35">
      <c r="C9" s="185"/>
      <c r="U9" s="181"/>
    </row>
    <row r="10" spans="1:24" x14ac:dyDescent="0.35">
      <c r="C10" s="185"/>
      <c r="U10" s="181"/>
    </row>
    <row r="11" spans="1:24" x14ac:dyDescent="0.35">
      <c r="C11" s="185"/>
      <c r="U11" s="181"/>
    </row>
    <row r="12" spans="1:24" x14ac:dyDescent="0.35">
      <c r="C12" s="185"/>
      <c r="U12" s="181"/>
    </row>
    <row r="13" spans="1:24" x14ac:dyDescent="0.35">
      <c r="C13" s="185"/>
      <c r="U13" s="181"/>
    </row>
    <row r="14" spans="1:24" x14ac:dyDescent="0.35">
      <c r="C14" s="185"/>
      <c r="U14" s="181"/>
    </row>
    <row r="15" spans="1:24" x14ac:dyDescent="0.35">
      <c r="C15" s="185"/>
      <c r="U15" s="181"/>
    </row>
    <row r="16" spans="1:24" x14ac:dyDescent="0.35">
      <c r="C16" s="185"/>
      <c r="U16" s="181"/>
    </row>
    <row r="17" spans="3:21" x14ac:dyDescent="0.35">
      <c r="C17" s="185"/>
      <c r="U17" s="181"/>
    </row>
    <row r="18" spans="3:21" x14ac:dyDescent="0.35">
      <c r="C18" s="185"/>
      <c r="U18" s="181"/>
    </row>
    <row r="19" spans="3:21" x14ac:dyDescent="0.35">
      <c r="C19" s="185"/>
      <c r="U19" s="181"/>
    </row>
    <row r="20" spans="3:21" x14ac:dyDescent="0.35">
      <c r="C20" s="185"/>
      <c r="U20" s="181"/>
    </row>
    <row r="21" spans="3:21" x14ac:dyDescent="0.35">
      <c r="C21" s="185"/>
      <c r="U21" s="181"/>
    </row>
    <row r="22" spans="3:21" x14ac:dyDescent="0.35">
      <c r="C22" s="185"/>
      <c r="U22" s="181"/>
    </row>
    <row r="23" spans="3:21" x14ac:dyDescent="0.35">
      <c r="C23" s="185"/>
      <c r="U23" s="181"/>
    </row>
    <row r="24" spans="3:21" x14ac:dyDescent="0.35">
      <c r="C24" s="185"/>
      <c r="U24" s="181"/>
    </row>
    <row r="25" spans="3:21" x14ac:dyDescent="0.35">
      <c r="C25" s="185"/>
      <c r="U25" s="181"/>
    </row>
    <row r="26" spans="3:21" x14ac:dyDescent="0.35">
      <c r="C26" s="185"/>
      <c r="U26" s="181"/>
    </row>
    <row r="27" spans="3:21" x14ac:dyDescent="0.35">
      <c r="C27" s="185"/>
      <c r="U27" s="181"/>
    </row>
    <row r="28" spans="3:21" x14ac:dyDescent="0.35">
      <c r="C28" s="185"/>
      <c r="U28" s="181"/>
    </row>
    <row r="29" spans="3:21" x14ac:dyDescent="0.35">
      <c r="C29" s="185"/>
      <c r="U29" s="181"/>
    </row>
    <row r="30" spans="3:21" x14ac:dyDescent="0.35">
      <c r="C30" s="185"/>
      <c r="U30" s="181"/>
    </row>
    <row r="31" spans="3:21" x14ac:dyDescent="0.35">
      <c r="C31" s="185"/>
      <c r="U31" s="181"/>
    </row>
    <row r="32" spans="3:21" x14ac:dyDescent="0.35">
      <c r="C32" s="185"/>
      <c r="U32" s="181"/>
    </row>
    <row r="33" spans="3:21" x14ac:dyDescent="0.35">
      <c r="C33" s="185"/>
      <c r="U33" s="181"/>
    </row>
    <row r="34" spans="3:21" x14ac:dyDescent="0.35">
      <c r="C34" s="185"/>
      <c r="U34" s="181"/>
    </row>
    <row r="35" spans="3:21" x14ac:dyDescent="0.35">
      <c r="C35" s="185"/>
      <c r="U35" s="181"/>
    </row>
    <row r="36" spans="3:21" x14ac:dyDescent="0.35">
      <c r="C36" s="185"/>
      <c r="U36" s="181"/>
    </row>
    <row r="37" spans="3:21" x14ac:dyDescent="0.35">
      <c r="C37" s="185"/>
      <c r="U37" s="181"/>
    </row>
    <row r="38" spans="3:21" x14ac:dyDescent="0.35">
      <c r="C38" s="185"/>
      <c r="U38" s="181"/>
    </row>
    <row r="39" spans="3:21" x14ac:dyDescent="0.35">
      <c r="C39" s="185"/>
      <c r="U39" s="181"/>
    </row>
    <row r="40" spans="3:21" x14ac:dyDescent="0.35">
      <c r="C40" s="185"/>
      <c r="U40" s="181"/>
    </row>
    <row r="41" spans="3:21" x14ac:dyDescent="0.35">
      <c r="C41" s="185"/>
      <c r="U41" s="181"/>
    </row>
    <row r="42" spans="3:21" x14ac:dyDescent="0.35">
      <c r="C42" s="185"/>
      <c r="U42" s="181"/>
    </row>
    <row r="43" spans="3:21" x14ac:dyDescent="0.35">
      <c r="C43" s="185"/>
      <c r="U43" s="181"/>
    </row>
    <row r="44" spans="3:21" x14ac:dyDescent="0.35">
      <c r="C44" s="185"/>
      <c r="U44" s="181"/>
    </row>
    <row r="45" spans="3:21" x14ac:dyDescent="0.35">
      <c r="C45" s="185"/>
      <c r="U45" s="181"/>
    </row>
    <row r="46" spans="3:21" x14ac:dyDescent="0.35">
      <c r="C46" s="185"/>
      <c r="U46" s="181"/>
    </row>
    <row r="47" spans="3:21" x14ac:dyDescent="0.35">
      <c r="C47" s="185"/>
      <c r="U47" s="181"/>
    </row>
    <row r="48" spans="3:21"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8">
    <cfRule type="cellIs" dxfId="191" priority="71" operator="equal">
      <formula>"Marché en cours"</formula>
    </cfRule>
    <cfRule type="cellIs" dxfId="190" priority="70" operator="equal">
      <formula>"Marché terminé"</formula>
    </cfRule>
  </conditionalFormatting>
  <conditionalFormatting sqref="U6:U1000">
    <cfRule type="expression" dxfId="189" priority="21">
      <formula>$B6="G"</formula>
    </cfRule>
    <cfRule type="expression" dxfId="188" priority="3">
      <formula>$B6="A"</formula>
    </cfRule>
    <cfRule type="expression" dxfId="187" priority="30">
      <formula>$B6="F"</formula>
    </cfRule>
    <cfRule type="expression" dxfId="186" priority="6">
      <formula>$B6="H"</formula>
    </cfRule>
    <cfRule type="expression" dxfId="185" priority="24">
      <formula>$B6="C"</formula>
    </cfRule>
    <cfRule type="expression" dxfId="184" priority="9">
      <formula>$B6="B"</formula>
    </cfRule>
    <cfRule type="expression" dxfId="183" priority="54">
      <formula>$B6="U"</formula>
    </cfRule>
    <cfRule type="expression" dxfId="182" priority="12">
      <formula>$B6="J"</formula>
    </cfRule>
    <cfRule type="expression" dxfId="181" priority="36">
      <formula>$B6="I"</formula>
    </cfRule>
    <cfRule type="expression" dxfId="180" priority="15">
      <formula>$B6="R"</formula>
    </cfRule>
    <cfRule type="expression" dxfId="179" priority="27">
      <formula>$B6="D"</formula>
    </cfRule>
    <cfRule type="expression" dxfId="178" priority="18">
      <formula>$B6="N"</formula>
    </cfRule>
    <cfRule type="expression" dxfId="177" priority="33">
      <formula>$B6="E"</formula>
    </cfRule>
    <cfRule type="expression" dxfId="176" priority="39">
      <formula>$B6="M"</formula>
    </cfRule>
    <cfRule type="expression" dxfId="175" priority="42">
      <formula>$B6="O"</formula>
    </cfRule>
    <cfRule type="expression" dxfId="174" priority="45">
      <formula>$B6="P"</formula>
    </cfRule>
    <cfRule type="expression" dxfId="173" priority="48">
      <formula>$B6="S"</formula>
    </cfRule>
    <cfRule type="expression" dxfId="172" priority="51">
      <formula>$B6="T"</formula>
    </cfRule>
    <cfRule type="expression" dxfId="171" priority="57">
      <formula>$B6="V"</formula>
    </cfRule>
    <cfRule type="expression" dxfId="170" priority="60">
      <formula>$B6="W"</formula>
    </cfRule>
    <cfRule type="expression" dxfId="169" priority="66">
      <formula>$B6="Q"</formula>
    </cfRule>
    <cfRule type="expression" dxfId="168" priority="69">
      <formula>$B6="L"</formula>
    </cfRule>
    <cfRule type="expression" dxfId="167" priority="63">
      <formula>$B6="K"</formula>
    </cfRule>
  </conditionalFormatting>
  <conditionalFormatting sqref="V6:X1000">
    <cfRule type="expression" dxfId="166" priority="2">
      <formula>$B6="A"</formula>
    </cfRule>
    <cfRule type="expression" dxfId="165" priority="41">
      <formula>$B6="O"</formula>
    </cfRule>
    <cfRule type="expression" dxfId="164" priority="5">
      <formula>$B6="H"</formula>
    </cfRule>
    <cfRule type="expression" dxfId="163" priority="44">
      <formula>$B6="P"</formula>
    </cfRule>
    <cfRule type="expression" dxfId="162" priority="8">
      <formula>$B6="B"</formula>
    </cfRule>
    <cfRule type="expression" dxfId="161" priority="47">
      <formula>$B6="S"</formula>
    </cfRule>
    <cfRule type="expression" dxfId="160" priority="14">
      <formula>$B6="R"</formula>
    </cfRule>
    <cfRule type="expression" dxfId="159" priority="50">
      <formula>$B6="T"</formula>
    </cfRule>
    <cfRule type="expression" dxfId="158" priority="17">
      <formula>$B6="N"</formula>
    </cfRule>
    <cfRule type="expression" dxfId="157" priority="53">
      <formula>$B6="U"</formula>
    </cfRule>
    <cfRule type="expression" dxfId="156" priority="20">
      <formula>$B6="G"</formula>
    </cfRule>
    <cfRule type="expression" dxfId="155" priority="56">
      <formula>$B6="V"</formula>
    </cfRule>
    <cfRule type="expression" dxfId="154" priority="23">
      <formula>$B6="C"</formula>
    </cfRule>
    <cfRule type="expression" dxfId="153" priority="59">
      <formula>$B6="W"</formula>
    </cfRule>
    <cfRule type="expression" dxfId="152" priority="26">
      <formula>$B6="D"</formula>
    </cfRule>
    <cfRule type="expression" dxfId="151" priority="62">
      <formula>$B6="K"</formula>
    </cfRule>
    <cfRule type="expression" dxfId="150" priority="38">
      <formula>$B6="M"</formula>
    </cfRule>
    <cfRule type="expression" dxfId="149" priority="65">
      <formula>$B6="Q"</formula>
    </cfRule>
    <cfRule type="expression" dxfId="148" priority="29">
      <formula>$B6="F"</formula>
    </cfRule>
    <cfRule type="expression" dxfId="147" priority="68">
      <formula>$B6="L"</formula>
    </cfRule>
    <cfRule type="expression" dxfId="146" priority="32">
      <formula>$B6="E"</formula>
    </cfRule>
    <cfRule type="expression" dxfId="145" priority="35">
      <formula>$B6="I"</formula>
    </cfRule>
    <cfRule type="expression" dxfId="144" priority="11">
      <formula>$B6="J"</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915C-5493-4D1C-8F81-9F15A2623C64}">
  <sheetPr>
    <tabColor rgb="FF37474F"/>
  </sheetPr>
  <dimension ref="A1:X1000"/>
  <sheetViews>
    <sheetView zoomScale="60" zoomScaleNormal="60" workbookViewId="0">
      <pane ySplit="5" topLeftCell="A9" activePane="bottomLeft" state="frozen"/>
      <selection pane="bottomLeft" activeCell="F16" sqref="F1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94" t="s">
        <v>30</v>
      </c>
      <c r="E2" s="795"/>
      <c r="F2" s="795"/>
      <c r="G2" s="795"/>
      <c r="H2" s="795"/>
      <c r="I2" s="795"/>
      <c r="J2" s="795"/>
      <c r="K2" s="795"/>
      <c r="L2" s="795"/>
      <c r="M2" s="795"/>
      <c r="N2" s="795"/>
      <c r="O2" s="795"/>
      <c r="P2" s="795"/>
      <c r="Q2" s="795"/>
      <c r="R2" s="795"/>
      <c r="S2" s="795"/>
      <c r="T2" s="795"/>
      <c r="U2" s="795"/>
      <c r="V2" s="795"/>
      <c r="W2" s="795"/>
      <c r="X2" s="796"/>
    </row>
    <row r="3" spans="1:24" ht="20.149999999999999" customHeight="1" x14ac:dyDescent="0.35">
      <c r="D3" s="797" t="s">
        <v>21</v>
      </c>
      <c r="E3" s="797"/>
      <c r="F3" s="797"/>
      <c r="G3" s="797"/>
      <c r="H3" s="797"/>
      <c r="I3" s="797"/>
      <c r="J3" s="797"/>
      <c r="K3" s="797"/>
      <c r="L3" s="797"/>
      <c r="M3" s="797"/>
      <c r="N3" s="797"/>
      <c r="O3" s="797"/>
      <c r="P3" s="797"/>
      <c r="Q3" s="797"/>
      <c r="R3" s="797"/>
      <c r="S3" s="797"/>
      <c r="T3" s="797"/>
      <c r="U3" s="797"/>
      <c r="V3" s="797"/>
      <c r="W3" s="797"/>
      <c r="X3" s="797"/>
    </row>
    <row r="4" spans="1:24" ht="5.15" customHeight="1" x14ac:dyDescent="0.35"/>
    <row r="5" spans="1:24" ht="45" customHeight="1" x14ac:dyDescent="0.35">
      <c r="A5" s="617" t="s">
        <v>1755</v>
      </c>
      <c r="B5" s="618" t="s">
        <v>2513</v>
      </c>
      <c r="C5" s="618" t="s">
        <v>1147</v>
      </c>
      <c r="D5" s="636" t="s">
        <v>0</v>
      </c>
      <c r="E5" s="637" t="s">
        <v>1</v>
      </c>
      <c r="F5" s="637" t="s">
        <v>2</v>
      </c>
      <c r="G5" s="637" t="s">
        <v>242</v>
      </c>
      <c r="H5" s="637" t="s">
        <v>3</v>
      </c>
      <c r="I5" s="637" t="s">
        <v>4</v>
      </c>
      <c r="J5" s="637" t="s">
        <v>5</v>
      </c>
      <c r="K5" s="637" t="s">
        <v>6</v>
      </c>
      <c r="L5" s="638" t="s">
        <v>7</v>
      </c>
      <c r="M5" s="638" t="s">
        <v>8</v>
      </c>
      <c r="N5" s="637" t="s">
        <v>9</v>
      </c>
      <c r="O5" s="639" t="s">
        <v>10</v>
      </c>
      <c r="P5" s="637" t="s">
        <v>11</v>
      </c>
      <c r="Q5" s="637" t="s">
        <v>12</v>
      </c>
      <c r="R5" s="637" t="s">
        <v>13</v>
      </c>
      <c r="S5" s="637" t="s">
        <v>14</v>
      </c>
      <c r="T5" s="637" t="s">
        <v>15</v>
      </c>
      <c r="U5" s="637" t="s">
        <v>16</v>
      </c>
      <c r="V5" s="637" t="s">
        <v>17</v>
      </c>
      <c r="W5" s="637" t="s">
        <v>18</v>
      </c>
      <c r="X5" s="640" t="s">
        <v>19</v>
      </c>
    </row>
    <row r="6" spans="1:24" ht="50.15" customHeight="1" x14ac:dyDescent="0.35">
      <c r="A6" s="196" t="str" cm="1">
        <f t="array" aca="1" ref="A6:X24" ca="1">_xlfn.LET(_xlpm.d,'📊 SYNTHÈSE TOUS MARCHÉS'!$A$2:$X$4993,_xlpm.c,'📊 SYNTHÈSE TOUS MARCHÉS'!$C$2:$C$4993,_xlfn._xlws.FILTER(IF(_xlpm.d="","",_xlpm.d),_xlpm.c="🔬 Instruments scient.","Aucun marché"))</f>
        <v>Marché terminé</v>
      </c>
      <c r="B6" s="485" t="str">
        <f ca="1"/>
        <v>T</v>
      </c>
      <c r="C6" s="486" t="str">
        <f ca="1"/>
        <v>🔬 Instruments scient.</v>
      </c>
      <c r="D6" s="487" t="str">
        <f ca="1"/>
        <v>Pôle Achats</v>
      </c>
      <c r="E6" s="488" t="str">
        <f ca="1"/>
        <v>2021PAMCEONDUL</v>
      </c>
      <c r="F6" s="487" t="str">
        <f ca="1"/>
        <v>Maintenance préventive et corrective onduleurs</v>
      </c>
      <c r="G6" s="488" t="str">
        <f ca="1"/>
        <v>2021PAMCEONDUL</v>
      </c>
      <c r="H6" s="487" t="str">
        <f ca="1"/>
        <v>Maintenance préventive et corrective onduleurs</v>
      </c>
      <c r="I6" s="489" t="str">
        <f ca="1"/>
        <v>Procédure adaptée</v>
      </c>
      <c r="J6" s="489" t="str">
        <f ca="1"/>
        <v>Contrat mixte</v>
      </c>
      <c r="K6" s="489" t="str">
        <f ca="1"/>
        <v>Contrat mixte</v>
      </c>
      <c r="L6" s="490">
        <f ca="1"/>
        <v>44518</v>
      </c>
      <c r="M6" s="490">
        <f ca="1"/>
        <v>45978</v>
      </c>
      <c r="N6" s="488">
        <f ca="1"/>
        <v>4600003997</v>
      </c>
      <c r="O6" s="491">
        <f ca="1"/>
        <v>4944</v>
      </c>
      <c r="P6" s="487" t="str">
        <f ca="1"/>
        <v>Services courants</v>
      </c>
      <c r="Q6" s="488">
        <f ca="1"/>
        <v>15732</v>
      </c>
      <c r="R6" s="492" t="str">
        <f ca="1"/>
        <v>ASKCO</v>
      </c>
      <c r="S6" s="487" t="str">
        <f ca="1"/>
        <v>Tél : 0478357070</v>
      </c>
      <c r="T6" s="488" t="str">
        <f ca="1"/>
        <v>FR</v>
      </c>
      <c r="U6" s="488" t="str">
        <f ca="1"/>
        <v xml:space="preserve">https://upecnumerique.sharepoint.com/:f:/r/sites/DAF-PRB/documents_contractuels/2.March%C3%A9s%20acc%C3%A8s%20LIMITE/7.Travaux%20-%20maitrise%20d%27%C5%93uvre%20-coordination/2020PAMCEONDUL?csf=1&amp;web=1&amp;e=cfqHkt </v>
      </c>
      <c r="V6" s="487" t="str">
        <f ca="1"/>
        <v>Tous les sites de l'UPEC sauf marché(s) réservé(s) ou limité(s) à certains services particuliers. Contacter le Pôle achats dans le doute.</v>
      </c>
      <c r="W6" s="488" t="str">
        <f ca="1"/>
        <v>TB.11</v>
      </c>
      <c r="X6" s="493" t="str">
        <f ca="1"/>
        <v>ENERGIE:MATERIEL D'ALIMENTATION (ALIM., AMPLI., ONDULEURS,?)</v>
      </c>
    </row>
    <row r="7" spans="1:24" ht="50.15" customHeight="1" x14ac:dyDescent="0.35">
      <c r="A7" s="197" t="str">
        <f ca="1"/>
        <v>Marché terminé</v>
      </c>
      <c r="B7" s="494" t="str">
        <f ca="1"/>
        <v>T</v>
      </c>
      <c r="C7" s="495" t="str">
        <f ca="1"/>
        <v>🔬 Instruments scient.</v>
      </c>
      <c r="D7" s="496" t="str">
        <f ca="1"/>
        <v>Pôle Achats</v>
      </c>
      <c r="E7" s="497" t="str">
        <f ca="1"/>
        <v>2021PAMCEONDUL</v>
      </c>
      <c r="F7" s="496" t="str">
        <f ca="1"/>
        <v>Maintenance préventive et corrective onduleurs</v>
      </c>
      <c r="G7" s="497" t="str">
        <f ca="1"/>
        <v>2021PAMCEONDUL</v>
      </c>
      <c r="H7" s="496" t="str">
        <f ca="1"/>
        <v>Maintenance préventive et corrective onduleurs</v>
      </c>
      <c r="I7" s="498" t="str">
        <f ca="1"/>
        <v>Procédure adaptée</v>
      </c>
      <c r="J7" s="498" t="str">
        <f ca="1"/>
        <v>Contrat mixte</v>
      </c>
      <c r="K7" s="498" t="str">
        <f ca="1"/>
        <v>Contrat mixte</v>
      </c>
      <c r="L7" s="499">
        <f ca="1"/>
        <v>44518</v>
      </c>
      <c r="M7" s="499">
        <f ca="1"/>
        <v>45978</v>
      </c>
      <c r="N7" s="497">
        <f ca="1"/>
        <v>4600003999</v>
      </c>
      <c r="O7" s="500">
        <f ca="1"/>
        <v>4120</v>
      </c>
      <c r="P7" s="496" t="str">
        <f ca="1"/>
        <v>Services courants</v>
      </c>
      <c r="Q7" s="497">
        <f ca="1"/>
        <v>15732</v>
      </c>
      <c r="R7" s="501" t="str">
        <f ca="1"/>
        <v>ASKCO</v>
      </c>
      <c r="S7" s="496" t="str">
        <f ca="1"/>
        <v>Tél : 0478357070</v>
      </c>
      <c r="T7" s="497" t="str">
        <f ca="1"/>
        <v>FR</v>
      </c>
      <c r="U7" s="497" t="str">
        <f ca="1"/>
        <v xml:space="preserve">https://upecnumerique.sharepoint.com/:f:/r/sites/DAF-PRB/documents_contractuels/2.March%C3%A9s%20acc%C3%A8s%20LIMITE/7.Travaux%20-%20maitrise%20d%27%C5%93uvre%20-coordination/2020PAMCEONDUL?csf=1&amp;web=1&amp;e=cfqHkt </v>
      </c>
      <c r="V7" s="496" t="str">
        <f ca="1"/>
        <v>Tous les sites de l'UPEC sauf marché(s) réservé(s) ou limité(s) à certains services particuliers. Contacter le Pôle achats dans le doute.</v>
      </c>
      <c r="W7" s="497" t="str">
        <f ca="1"/>
        <v>TB.11</v>
      </c>
      <c r="X7" s="502" t="str">
        <f ca="1"/>
        <v>ENERGIE:MATERIEL D'ALIMENTATION (ALIM., AMPLI., ONDULEURS,?)</v>
      </c>
    </row>
    <row r="8" spans="1:24" ht="50.15" customHeight="1" x14ac:dyDescent="0.35">
      <c r="A8" s="197" t="str">
        <f ca="1"/>
        <v>Marché terminé</v>
      </c>
      <c r="B8" s="494" t="str">
        <f ca="1"/>
        <v>T</v>
      </c>
      <c r="C8" s="495" t="str">
        <f ca="1"/>
        <v>🔬 Instruments scient.</v>
      </c>
      <c r="D8" s="496" t="str">
        <f ca="1"/>
        <v>Pôle Achats</v>
      </c>
      <c r="E8" s="497" t="str">
        <f ca="1"/>
        <v>2021PAMCEONDUL</v>
      </c>
      <c r="F8" s="496" t="str">
        <f ca="1"/>
        <v>Maintenance préventive et corrective onduleurs</v>
      </c>
      <c r="G8" s="497" t="str">
        <f ca="1"/>
        <v>2021PAMCEONDUL</v>
      </c>
      <c r="H8" s="496" t="str">
        <f ca="1"/>
        <v>Maintenance préventive et corrective onduleurs</v>
      </c>
      <c r="I8" s="498" t="str">
        <f ca="1"/>
        <v>Procédure adaptée</v>
      </c>
      <c r="J8" s="498" t="str">
        <f ca="1"/>
        <v>Contrat mixte</v>
      </c>
      <c r="K8" s="498" t="str">
        <f ca="1"/>
        <v>Contrat mixte</v>
      </c>
      <c r="L8" s="499">
        <f ca="1"/>
        <v>44518</v>
      </c>
      <c r="M8" s="499">
        <f ca="1"/>
        <v>45978</v>
      </c>
      <c r="N8" s="497">
        <f ca="1"/>
        <v>4600004000</v>
      </c>
      <c r="O8" s="500">
        <f ca="1"/>
        <v>50880</v>
      </c>
      <c r="P8" s="496" t="str">
        <f ca="1"/>
        <v>Services courants</v>
      </c>
      <c r="Q8" s="497">
        <f ca="1"/>
        <v>15732</v>
      </c>
      <c r="R8" s="501" t="str">
        <f ca="1"/>
        <v>ASKCO</v>
      </c>
      <c r="S8" s="496" t="str">
        <f ca="1"/>
        <v>Tél : 0478357070</v>
      </c>
      <c r="T8" s="497" t="str">
        <f ca="1"/>
        <v>FR</v>
      </c>
      <c r="U8" s="497" t="str">
        <f ca="1"/>
        <v xml:space="preserve">https://upecnumerique.sharepoint.com/:f:/r/sites/DAF-PRB/documents_contractuels/2.March%C3%A9s%20acc%C3%A8s%20LIMITE/7.Travaux%20-%20maitrise%20d%27%C5%93uvre%20-coordination/2020PAMCEONDUL?csf=1&amp;web=1&amp;e=cfqHkt </v>
      </c>
      <c r="V8" s="496" t="str">
        <f ca="1"/>
        <v>Tous les sites de l'UPEC sauf marché(s) réservé(s) ou limité(s) à certains services particuliers. Contacter le Pôle achats dans le doute.</v>
      </c>
      <c r="W8" s="497" t="str">
        <f ca="1"/>
        <v>TB.11</v>
      </c>
      <c r="X8" s="502" t="str">
        <f ca="1"/>
        <v>ENERGIE:MATERIEL D'ALIMENTATION (ALIM., AMPLI., ONDULEURS,?)</v>
      </c>
    </row>
    <row r="9" spans="1:24" ht="50.15" customHeight="1" x14ac:dyDescent="0.35">
      <c r="A9" s="197" t="str">
        <f ca="1"/>
        <v>Marché terminé</v>
      </c>
      <c r="B9" s="494" t="str">
        <f ca="1"/>
        <v>T</v>
      </c>
      <c r="C9" s="495" t="str">
        <f ca="1"/>
        <v>🔬 Instruments scient.</v>
      </c>
      <c r="D9" s="496" t="str">
        <f ca="1"/>
        <v>Pôle Achats</v>
      </c>
      <c r="E9" s="497" t="str">
        <f ca="1"/>
        <v>2021PAMCEONDUL</v>
      </c>
      <c r="F9" s="496" t="str">
        <f ca="1"/>
        <v>Maintenance préventive et corrective onduleurs</v>
      </c>
      <c r="G9" s="497" t="str">
        <f ca="1"/>
        <v>2021PAMCEONDUL</v>
      </c>
      <c r="H9" s="496" t="str">
        <f ca="1"/>
        <v>Maintenance préventive et corrective onduleurs</v>
      </c>
      <c r="I9" s="498" t="str">
        <f ca="1"/>
        <v>Procédure adaptée</v>
      </c>
      <c r="J9" s="498" t="str">
        <f ca="1"/>
        <v>Contrat mixte</v>
      </c>
      <c r="K9" s="498" t="str">
        <f ca="1"/>
        <v>Contrat mixte</v>
      </c>
      <c r="L9" s="499">
        <f ca="1"/>
        <v>44518</v>
      </c>
      <c r="M9" s="499">
        <f ca="1"/>
        <v>45978</v>
      </c>
      <c r="N9" s="497">
        <f ca="1"/>
        <v>4600004001</v>
      </c>
      <c r="O9" s="500">
        <f ca="1"/>
        <v>5000</v>
      </c>
      <c r="P9" s="496" t="str">
        <f ca="1"/>
        <v>Services courants</v>
      </c>
      <c r="Q9" s="497">
        <f ca="1"/>
        <v>15732</v>
      </c>
      <c r="R9" s="501" t="str">
        <f ca="1"/>
        <v>ASKCO</v>
      </c>
      <c r="S9" s="496" t="str">
        <f ca="1"/>
        <v>Tél : 0478357070</v>
      </c>
      <c r="T9" s="497" t="str">
        <f ca="1"/>
        <v>FR</v>
      </c>
      <c r="U9" s="497" t="str">
        <f ca="1"/>
        <v>https://upecnumerique.sharepoint.com/:f:/r/sites/DAF-PRB/documents_contractuels/2.March%C3%A9s%20acc%C3%A8s%20LIMITE/7.Travaux%20-%20maitrise%20d%27%C5%93uvre%20-coordination/2020PAMCEONDUL?csf=1&amp;web=1&amp;e=cfqHkt</v>
      </c>
      <c r="V9" s="496" t="str">
        <f ca="1"/>
        <v>Tous les sites de l'UPEC sauf marché(s) réservé(s) ou limité(s) à certains services particuliers. Contacter le Pôle achats dans le doute.</v>
      </c>
      <c r="W9" s="497" t="str">
        <f ca="1"/>
        <v>TB.11</v>
      </c>
      <c r="X9" s="502" t="str">
        <f ca="1"/>
        <v>ENERGIE:MATERIEL D'ALIMENTATION (ALIM., AMPLI., ONDULEURS,?)</v>
      </c>
    </row>
    <row r="10" spans="1:24" ht="50.15" customHeight="1" x14ac:dyDescent="0.35">
      <c r="A10" s="197" t="str">
        <f ca="1"/>
        <v>Marché en cours</v>
      </c>
      <c r="B10" s="494" t="str">
        <f ca="1"/>
        <v>P</v>
      </c>
      <c r="C10" s="495" t="str">
        <f ca="1"/>
        <v>🔬 Instruments scient.</v>
      </c>
      <c r="D10" s="496" t="str">
        <f ca="1"/>
        <v>Pôle Achats</v>
      </c>
      <c r="E10" s="497" t="str">
        <f ca="1"/>
        <v>2022PNMAINQTOF</v>
      </c>
      <c r="F10" s="496" t="str">
        <f ca="1"/>
        <v>Renouvellement du contrat de maintenance de l’équipement UPLC-IMS-Q-TOF pour la plateforme PRAMMICS pour une durée de 4 années</v>
      </c>
      <c r="G10" s="497" t="str">
        <f ca="1"/>
        <v>2022PNMAINQTOF</v>
      </c>
      <c r="H10" s="496" t="str">
        <f ca="1"/>
        <v>Renouvellement du contrat de maintenance de l’équipement UPLC-IMS-Q-TOF pour la plateforme PRAMMICS pour une durée de 4 années</v>
      </c>
      <c r="I10" s="498" t="str">
        <f ca="1"/>
        <v>Procédure négociée</v>
      </c>
      <c r="J10" s="498" t="str">
        <f ca="1"/>
        <v>Marché</v>
      </c>
      <c r="K10" s="498" t="str">
        <f ca="1"/>
        <v>ordinaire</v>
      </c>
      <c r="L10" s="499">
        <f ca="1"/>
        <v>44895</v>
      </c>
      <c r="M10" s="499">
        <f ca="1"/>
        <v>46355</v>
      </c>
      <c r="N10" s="497">
        <f ca="1"/>
        <v>4600004159</v>
      </c>
      <c r="O10" s="500">
        <f ca="1"/>
        <v>127330.22</v>
      </c>
      <c r="P10" s="496" t="str">
        <f ca="1"/>
        <v>Fournitures courantes</v>
      </c>
      <c r="Q10" s="497">
        <f ca="1"/>
        <v>2127</v>
      </c>
      <c r="R10" s="501" t="str">
        <f ca="1"/>
        <v>WATERS</v>
      </c>
      <c r="S10" s="496" t="str">
        <f ca="1"/>
        <v/>
      </c>
      <c r="T10" s="497" t="str">
        <f ca="1"/>
        <v>FR</v>
      </c>
      <c r="U10" s="497" t="str">
        <f ca="1"/>
        <v xml:space="preserve">https://upecnumerique.sharepoint.com/:f:/r/sites/DAF-PRB/documents_contractuels/2.March%C3%A9s%20acc%C3%A8s%20LIMITE/9.Instruments%20scientifiques/2022PNMAINQTOF?csf=1&amp;web=1&amp;e=Emt0Q4 </v>
      </c>
      <c r="V10" s="496" t="str">
        <f ca="1"/>
        <v>Tous les sites de l'UPEC sauf marché(s) réservé(s) ou limité(s) à certains services particuliers. Contacter le Pôle achats dans le doute.</v>
      </c>
      <c r="W10" s="497" t="str">
        <f ca="1"/>
        <v>PB.44</v>
      </c>
      <c r="X10" s="502" t="str">
        <f ca="1"/>
        <v>PHYSIQUE : AUTRES APPAREILS SPECIAUX</v>
      </c>
    </row>
    <row r="11" spans="1:24" ht="50.15" customHeight="1" x14ac:dyDescent="0.35">
      <c r="A11" s="197" t="str">
        <f ca="1"/>
        <v>Marché en cours</v>
      </c>
      <c r="B11" s="494" t="str">
        <f ca="1"/>
        <v>T</v>
      </c>
      <c r="C11" s="495" t="str">
        <f ca="1"/>
        <v>🔬 Instruments scient.</v>
      </c>
      <c r="D11" s="496" t="str">
        <f ca="1"/>
        <v>Pôle Achats</v>
      </c>
      <c r="E11" s="497" t="str">
        <f ca="1"/>
        <v>2023ACHATSUGAP</v>
      </c>
      <c r="F11" s="496" t="str">
        <f ca="1"/>
        <v>Achats UGAP (centrale d'achats)</v>
      </c>
      <c r="G11" s="497" t="str">
        <f ca="1"/>
        <v>2023ACHATSUGAP</v>
      </c>
      <c r="H11" s="496" t="str">
        <f ca="1"/>
        <v>Achats UGAP (centrale d'achats)</v>
      </c>
      <c r="I11" s="498" t="str">
        <f ca="1"/>
        <v>Accord-cadre</v>
      </c>
      <c r="J11" s="498" t="str">
        <f ca="1"/>
        <v>Contrat à bon de commande</v>
      </c>
      <c r="K11" s="498" t="str">
        <f ca="1"/>
        <v>Contrat à bon de commande</v>
      </c>
      <c r="L11" s="499">
        <f ca="1"/>
        <v>44631</v>
      </c>
      <c r="M11" s="499">
        <f ca="1"/>
        <v>47574</v>
      </c>
      <c r="N11" s="497">
        <f ca="1"/>
        <v>4600004205</v>
      </c>
      <c r="O11" s="500">
        <f ca="1"/>
        <v>8620000</v>
      </c>
      <c r="P11" s="496" t="str">
        <f ca="1"/>
        <v>Fournitures courantes</v>
      </c>
      <c r="Q11" s="497">
        <f ca="1"/>
        <v>1588</v>
      </c>
      <c r="R11" s="501" t="str">
        <f ca="1"/>
        <v>UGAP</v>
      </c>
      <c r="S11" s="496" t="str">
        <f ca="1"/>
        <v>Accès direct  catalogue ugap.fr (création identifiant par le pôle achat public UPEC)</v>
      </c>
      <c r="T11" s="497" t="str">
        <f ca="1"/>
        <v>FR</v>
      </c>
      <c r="U11" s="497" t="str">
        <f ca="1"/>
        <v>https://www.ugap.fr/</v>
      </c>
      <c r="V11" s="496" t="str">
        <f ca="1"/>
        <v>Tous les sites de l'UPEC sauf marché(s) réservé(s) ou limité(s) à certains services particuliers. Contacter le Pôle achats dans le doute.</v>
      </c>
      <c r="W11" s="497" t="str">
        <f ca="1"/>
        <v>TB.12 ; JA.01 ; JA.02 ; TB.13 ; PB.12 ; MA.44 ; SE.11 ; TA.01 ; JA.14 ; JA.03 ; TB.11 ; SB.52 ; VC.02 ; TA.22</v>
      </c>
      <c r="X11" s="502" t="str">
        <f ca="1"/>
        <v>ENERGIE:PILES A L'UNITE ASSEMBLAGE PIL CLASSIQ ET SPECIALES</v>
      </c>
    </row>
    <row r="12" spans="1:24" ht="50.15" customHeight="1" x14ac:dyDescent="0.35">
      <c r="A12" s="197" t="str">
        <f ca="1"/>
        <v>Marché terminé</v>
      </c>
      <c r="B12" s="494" t="str">
        <f ca="1"/>
        <v>S</v>
      </c>
      <c r="C12" s="495" t="str">
        <f ca="1"/>
        <v>🔬 Instruments scient.</v>
      </c>
      <c r="D12" s="496" t="str">
        <f ca="1"/>
        <v>Pôle Achats</v>
      </c>
      <c r="E12" s="497" t="str">
        <f ca="1"/>
        <v>2023PFCPERSPEC</v>
      </c>
      <c r="F12" s="496" t="str">
        <f ca="1"/>
        <v>Achat d’un spectromètre de perte d’énergie des électrons (EELS) ainsi que des prestations associées et, le cas échéant, la maintenance</v>
      </c>
      <c r="G12" s="497" t="str">
        <f ca="1"/>
        <v xml:space="preserve"> </v>
      </c>
      <c r="H12" s="496" t="str">
        <f ca="1"/>
        <v>Achat d’un spectromètre de perte d’énergie des électrons (EELS) ainsi que des prestations associées et, le cas échéant, la maintenance</v>
      </c>
      <c r="I12" s="498" t="str">
        <f ca="1"/>
        <v>Procédure formalisée</v>
      </c>
      <c r="J12" s="498" t="str">
        <f ca="1"/>
        <v>Marché</v>
      </c>
      <c r="K12" s="498" t="str">
        <f ca="1"/>
        <v>à tranches</v>
      </c>
      <c r="L12" s="499">
        <f ca="1"/>
        <v>44966</v>
      </c>
      <c r="M12" s="499">
        <f ca="1"/>
        <v>45696</v>
      </c>
      <c r="N12" s="497">
        <f ca="1"/>
        <v>4600004215</v>
      </c>
      <c r="O12" s="500">
        <f ca="1"/>
        <v>350000</v>
      </c>
      <c r="P12" s="496" t="str">
        <f ca="1"/>
        <v>Services courants</v>
      </c>
      <c r="Q12" s="497">
        <f ca="1"/>
        <v>960</v>
      </c>
      <c r="R12" s="501" t="str">
        <f ca="1"/>
        <v>AMETEK SAS</v>
      </c>
      <c r="S12" s="496" t="str">
        <f ca="1"/>
        <v/>
      </c>
      <c r="T12" s="497" t="str">
        <f ca="1"/>
        <v>FR</v>
      </c>
      <c r="U12" s="497" t="str">
        <f ca="1"/>
        <v>https://upecnumerique.sharepoint.com/:f:/r/sites/DAF-PRB/documents_contractuels/2.March%C3%A9s%20acc%C3%A8s%20LIMITE/9.Instruments%20scientifiques/2023PFCPERSPEC?csf=1&amp;web=1</v>
      </c>
      <c r="V12" s="496" t="str">
        <f ca="1"/>
        <v>Tous les sites de l'UPEC sauf marché(s) réservé(s) ou limité(s) à certains services particuliers. Contacter le Pôle achats dans le doute.</v>
      </c>
      <c r="W12" s="497" t="str">
        <f ca="1"/>
        <v>SD.02</v>
      </c>
      <c r="X12" s="502" t="str">
        <f ca="1"/>
        <v>SPECTROMETRIE ELECTRONIQ: AUTRE MATERIEL CONSOMMABLES DEDIES</v>
      </c>
    </row>
    <row r="13" spans="1:24" ht="50.15" customHeight="1" x14ac:dyDescent="0.35">
      <c r="A13" s="197" t="str">
        <f ca="1"/>
        <v>Marché en cours</v>
      </c>
      <c r="B13" s="494" t="str">
        <f ca="1"/>
        <v>T</v>
      </c>
      <c r="C13" s="495" t="str">
        <f ca="1"/>
        <v>🔬 Instruments scient.</v>
      </c>
      <c r="D13" s="496" t="str">
        <f ca="1"/>
        <v>Pôle Achats</v>
      </c>
      <c r="E13" s="497" t="str">
        <f ca="1"/>
        <v>2022PFFOURQUI3</v>
      </c>
      <c r="F13" s="496" t="str">
        <f ca="1"/>
        <v>Fourniture de matériel de quincaillerie, d’équipement de bâtiment, de produits d’hygiène et de vêtements professionnels - Matériel d’électricité</v>
      </c>
      <c r="G13" s="497" t="str">
        <f ca="1"/>
        <v>2022PFFOURQUI3</v>
      </c>
      <c r="H13" s="496" t="str">
        <f ca="1"/>
        <v>Fourniture de matériel de quincaillerie, d’équipement de bâtiment, de produits d’hygiène et de vêtements professionnels - Matériel d’électricité</v>
      </c>
      <c r="I13" s="498" t="str">
        <f ca="1"/>
        <v>Procédure formalisée</v>
      </c>
      <c r="J13" s="498" t="str">
        <f ca="1"/>
        <v>Contrat à bon de commande</v>
      </c>
      <c r="K13" s="498" t="str">
        <f ca="1"/>
        <v>Contrat à bon de commande</v>
      </c>
      <c r="L13" s="499">
        <f ca="1"/>
        <v>44991</v>
      </c>
      <c r="M13" s="499">
        <f ca="1"/>
        <v>46451</v>
      </c>
      <c r="N13" s="497">
        <f ca="1"/>
        <v>4600004223</v>
      </c>
      <c r="O13" s="500">
        <f ca="1"/>
        <v>480000</v>
      </c>
      <c r="P13" s="496" t="str">
        <f ca="1"/>
        <v>Fournitures courantes</v>
      </c>
      <c r="Q13" s="497">
        <f ca="1"/>
        <v>17441</v>
      </c>
      <c r="R13" s="501" t="str">
        <f ca="1"/>
        <v>REXEL FRANCE</v>
      </c>
      <c r="S13" s="496" t="str">
        <f ca="1"/>
        <v/>
      </c>
      <c r="T13" s="497" t="str">
        <f ca="1"/>
        <v>FR</v>
      </c>
      <c r="U13" s="503" t="str">
        <f ca="1"/>
        <v>https://upecnumerique.sharepoint.com/:f:/r/sites/DAF-PRB/documents_contractuels/1.March%C3%A9s%20ouverts%20%C3%A0%20TOUS/7.Travaux-Maitrise%20d%27%C5%93uvre-%20Coordination/2022PFFOURQUIN?csf=1&amp;web=1&amp;e=Buamhr</v>
      </c>
      <c r="V13" s="496" t="str">
        <f ca="1"/>
        <v>Tous les sites de l'UPEC sauf marché(s) réservé(s) ou limité(s) à certains services particuliers. Contacter le Pôle achats dans le doute.</v>
      </c>
      <c r="W13" s="497" t="str">
        <f ca="1"/>
        <v>TB.12 ; TB.04 ; TB.13</v>
      </c>
      <c r="X13" s="502" t="str">
        <f ca="1"/>
        <v>ENERGIE:PILES A L'UNITE ASSEMBLAGE PIL CLASSIQ ET SPECIALES</v>
      </c>
    </row>
    <row r="14" spans="1:24" ht="50.15" customHeight="1" x14ac:dyDescent="0.35">
      <c r="A14" s="197" t="str">
        <f ca="1"/>
        <v>Marché en cours</v>
      </c>
      <c r="B14" s="494" t="str">
        <f ca="1"/>
        <v>T</v>
      </c>
      <c r="C14" s="495" t="str">
        <f ca="1"/>
        <v>🔬 Instruments scient.</v>
      </c>
      <c r="D14" s="496" t="str">
        <f ca="1"/>
        <v>Pôle Achats</v>
      </c>
      <c r="E14" s="497" t="str">
        <f ca="1"/>
        <v>2022PFFOURQUI7</v>
      </c>
      <c r="F14" s="496" t="str">
        <f ca="1"/>
        <v>Fourniture de matériel de quincaillerie, d’équipement de bâtiment, de produits d’hygiène et de vêtements professionnels- Quincaillerie</v>
      </c>
      <c r="G14" s="497" t="str">
        <f ca="1"/>
        <v>2022PFFOURQUI7</v>
      </c>
      <c r="H14" s="496" t="str">
        <f ca="1"/>
        <v>Fourniture de matériel de quincaillerie, d’équipement de bâtiment, de produits d’hygiène et de vêtements professionnels- Quincaillerie</v>
      </c>
      <c r="I14" s="498" t="str">
        <f ca="1"/>
        <v>Procédure formalisée</v>
      </c>
      <c r="J14" s="498" t="str">
        <f ca="1"/>
        <v>Contrat à bon de commande</v>
      </c>
      <c r="K14" s="498" t="str">
        <f ca="1"/>
        <v>Contrat à bon de commande</v>
      </c>
      <c r="L14" s="499">
        <f ca="1"/>
        <v>44991</v>
      </c>
      <c r="M14" s="499">
        <f ca="1"/>
        <v>46451</v>
      </c>
      <c r="N14" s="497">
        <f ca="1"/>
        <v>4600004225</v>
      </c>
      <c r="O14" s="500">
        <f ca="1"/>
        <v>480000</v>
      </c>
      <c r="P14" s="496" t="str">
        <f ca="1"/>
        <v>Fournitures courantes</v>
      </c>
      <c r="Q14" s="497">
        <f ca="1"/>
        <v>11638</v>
      </c>
      <c r="R14" s="501" t="str">
        <f ca="1"/>
        <v>FOUSSIER</v>
      </c>
      <c r="S14" s="496" t="str">
        <f ca="1"/>
        <v>Commercial de terrain :
M. Patrice LEUDIERE
Tel : 06 85 20 04 02
pleudiere@yahoo.fr</v>
      </c>
      <c r="T14" s="497" t="str">
        <f ca="1"/>
        <v>FR</v>
      </c>
      <c r="U14" s="503" t="str">
        <f ca="1"/>
        <v>https://upecnumerique.sharepoint.com/:f:/r/sites/DAF-PRB/documents_contractuels/1.March%C3%A9s%20ouverts%20%C3%A0%20TOUS/7.Travaux-Maitrise%20d%27%C5%93uvre-%20Coordination/2022PFFOURQUIN?csf=1&amp;web=1&amp;e=Buamhr</v>
      </c>
      <c r="V14" s="496" t="str">
        <f ca="1"/>
        <v>Tous les sites de l'UPEC sauf marché(s) réservé(s) ou limité(s) à certains services particuliers. Contacter le Pôle achats dans le doute.</v>
      </c>
      <c r="W14" s="497" t="str">
        <f ca="1"/>
        <v>TB.13 ; TB.12</v>
      </c>
      <c r="X14" s="502" t="str">
        <f ca="1"/>
        <v>ENERGIE:PILES ASSEMBLAGE PILES RECHARGEABLE(CLASSIQ SPECIAL)</v>
      </c>
    </row>
    <row r="15" spans="1:24" ht="50.15" customHeight="1" x14ac:dyDescent="0.35">
      <c r="A15" s="197" t="str">
        <f ca="1"/>
        <v>Marché en cours</v>
      </c>
      <c r="B15" s="494" t="str">
        <f ca="1"/>
        <v>M</v>
      </c>
      <c r="C15" s="495" t="str">
        <f ca="1"/>
        <v>🔬 Instruments scient.</v>
      </c>
      <c r="D15" s="496" t="str">
        <f ca="1"/>
        <v>Pôle Achats</v>
      </c>
      <c r="E15" s="497" t="str">
        <f ca="1"/>
        <v>2023ACHATISAMU</v>
      </c>
      <c r="F15" s="496" t="str">
        <f ca="1"/>
        <v>Fourniture de deux microscopes électroniques à balayage</v>
      </c>
      <c r="G15" s="497" t="str">
        <f ca="1"/>
        <v>2023ACHATISAMU</v>
      </c>
      <c r="H15" s="496" t="str">
        <f ca="1"/>
        <v>Fourniture de deux microscopes électroniques à balayage</v>
      </c>
      <c r="I15" s="498" t="str">
        <f ca="1"/>
        <v>Accord-cadre</v>
      </c>
      <c r="J15" s="498" t="str">
        <f ca="1"/>
        <v>Marché subséquent</v>
      </c>
      <c r="K15" s="498" t="str">
        <f ca="1"/>
        <v>Marché subséquent</v>
      </c>
      <c r="L15" s="499">
        <f ca="1"/>
        <v>44908</v>
      </c>
      <c r="M15" s="499">
        <f ca="1"/>
        <v>46368</v>
      </c>
      <c r="N15" s="497">
        <f ca="1"/>
        <v>4600004242</v>
      </c>
      <c r="O15" s="500">
        <f ca="1"/>
        <v>484934.26</v>
      </c>
      <c r="P15" s="496" t="str">
        <f ca="1"/>
        <v>Fournitures courantes</v>
      </c>
      <c r="Q15" s="497">
        <f ca="1"/>
        <v>6821</v>
      </c>
      <c r="R15" s="501" t="str">
        <f ca="1"/>
        <v>MILEXIA FRANCE</v>
      </c>
      <c r="S15" s="496" t="str">
        <f ca="1"/>
        <v>voir les documents du marché</v>
      </c>
      <c r="T15" s="497" t="str">
        <f ca="1"/>
        <v>FR</v>
      </c>
      <c r="U15" s="503" t="str">
        <f ca="1"/>
        <v>https://upecnumerique.sharepoint.com/:f:/r/sites/DAF-PRB/documents_contractuels/2.March%C3%A9s%20acc%C3%A8s%20LIMITE/4.Fonctionnement%20courant/March%C3%A9%20AMUE?csf=1&amp;web=1&amp;e=gWaFBm</v>
      </c>
      <c r="V15" s="496" t="str">
        <f ca="1"/>
        <v>Tous les sites de l'UPEC sauf marché(s) réservé(s) ou limité(s) à certains services particuliers. Contacter le Pôle achats dans le doute.</v>
      </c>
      <c r="W15" s="497" t="str">
        <f ca="1"/>
        <v>MA.2</v>
      </c>
      <c r="X15" s="502" t="str">
        <f ca="1"/>
        <v>MICROSCOPIE ELECTRO&amp;IONIQUE:EQUIP,ACCES&amp;CONSOMMABLES SPECIFI</v>
      </c>
    </row>
    <row r="16" spans="1:24" ht="50.15" customHeight="1" x14ac:dyDescent="0.35">
      <c r="A16" s="197" t="str">
        <f ca="1"/>
        <v>Marché en cours</v>
      </c>
      <c r="B16" s="494" t="str">
        <f ca="1"/>
        <v>S</v>
      </c>
      <c r="C16" s="495" t="str">
        <f ca="1"/>
        <v>🔬 Instruments scient.</v>
      </c>
      <c r="D16" s="496" t="str">
        <f ca="1"/>
        <v>Pôle Achats</v>
      </c>
      <c r="E16" s="497" t="str">
        <f ca="1"/>
        <v>2023PNLECTPLAQ</v>
      </c>
      <c r="F16" s="496" t="str">
        <f ca="1"/>
        <v>Achat d’un lecteur de plaques multimodes (absorbance, fluorescence, luminescence)</v>
      </c>
      <c r="G16" s="497" t="str">
        <f ca="1"/>
        <v>2023PNLECTPLAQ</v>
      </c>
      <c r="H16" s="496" t="str">
        <f ca="1"/>
        <v>Achat d’un lecteur de plaques multimodes (absorbance, fluorescence, luminescence)</v>
      </c>
      <c r="I16" s="498" t="str">
        <f ca="1"/>
        <v>Procédure négociée</v>
      </c>
      <c r="J16" s="498" t="str">
        <f ca="1"/>
        <v>Marché</v>
      </c>
      <c r="K16" s="498" t="str">
        <f ca="1"/>
        <v>ordinaire</v>
      </c>
      <c r="L16" s="499">
        <f ca="1"/>
        <v>45093</v>
      </c>
      <c r="M16" s="499">
        <f ca="1"/>
        <v>46919</v>
      </c>
      <c r="N16" s="497">
        <f ca="1"/>
        <v>4600004252</v>
      </c>
      <c r="O16" s="500">
        <f ca="1"/>
        <v>42996.91</v>
      </c>
      <c r="P16" s="496" t="str">
        <f ca="1"/>
        <v>Fournitures courantes</v>
      </c>
      <c r="Q16" s="497">
        <f ca="1"/>
        <v>1288</v>
      </c>
      <c r="R16" s="501" t="str">
        <f ca="1"/>
        <v>TECAN FRANCE SAS</v>
      </c>
      <c r="S16" s="496" t="str">
        <f ca="1"/>
        <v/>
      </c>
      <c r="T16" s="497" t="str">
        <f ca="1"/>
        <v>FR</v>
      </c>
      <c r="U16" s="503" t="str">
        <f ca="1"/>
        <v/>
      </c>
      <c r="V16" s="496" t="str">
        <f ca="1"/>
        <v>Tous les sites de l'UPEC sauf marché(s) réservé(s) ou limité(s) à certains services particuliers. Contacter le Pôle achats dans le doute.</v>
      </c>
      <c r="W16" s="497" t="str">
        <f ca="1"/>
        <v>SE.11</v>
      </c>
      <c r="X16" s="502" t="str">
        <f ca="1"/>
        <v>SPECTROPHOTOM UV-VISIBLE:LECTEURS MICROPLAQ(SANS RADIOACTI)</v>
      </c>
    </row>
    <row r="17" spans="1:24" ht="50.15" customHeight="1" x14ac:dyDescent="0.35">
      <c r="A17" s="197" t="str">
        <f ca="1"/>
        <v>Marché terminé</v>
      </c>
      <c r="B17" s="494" t="str">
        <f ca="1"/>
        <v>P</v>
      </c>
      <c r="C17" s="495" t="str">
        <f ca="1"/>
        <v>🔬 Instruments scient.</v>
      </c>
      <c r="D17" s="496" t="str">
        <f ca="1"/>
        <v>Pôle Achats</v>
      </c>
      <c r="E17" s="497" t="str">
        <f ca="1"/>
        <v>2023PNACHATDVS</v>
      </c>
      <c r="F17" s="496" t="str">
        <f ca="1"/>
        <v>Achat d'appareil de gravimétrique de sorption SPS et Vsorp de
ProUmid</v>
      </c>
      <c r="G17" s="497" t="str">
        <f ca="1"/>
        <v>2023PNACHATDVS</v>
      </c>
      <c r="H17" s="496" t="str">
        <f ca="1"/>
        <v>Achat d'appareil de gravimétrique de sorption SPS et Vsorp de
ProUmid</v>
      </c>
      <c r="I17" s="498" t="str">
        <f ca="1"/>
        <v>Procédure négociée</v>
      </c>
      <c r="J17" s="498" t="str">
        <f ca="1"/>
        <v>Marché</v>
      </c>
      <c r="K17" s="498" t="str">
        <f ca="1"/>
        <v>ordinaire</v>
      </c>
      <c r="L17" s="499">
        <f ca="1"/>
        <v>45111</v>
      </c>
      <c r="M17" s="499">
        <f ca="1"/>
        <v>45476</v>
      </c>
      <c r="N17" s="497">
        <f ca="1"/>
        <v>4600004253</v>
      </c>
      <c r="O17" s="500">
        <f ca="1"/>
        <v>75606</v>
      </c>
      <c r="P17" s="496" t="str">
        <f ca="1"/>
        <v>Fournitures courantes</v>
      </c>
      <c r="Q17" s="497">
        <f ca="1"/>
        <v>17786</v>
      </c>
      <c r="R17" s="501" t="str">
        <f ca="1"/>
        <v>MERCER INSTRUMENTS</v>
      </c>
      <c r="S17" s="496" t="str">
        <f ca="1"/>
        <v/>
      </c>
      <c r="T17" s="497" t="str">
        <f ca="1"/>
        <v>FR</v>
      </c>
      <c r="U17" s="503" t="str">
        <f ca="1"/>
        <v xml:space="preserve">https://upecnumerique.sharepoint.com/:f:/r/sites/DAF-PRB/documents_contractuels/2.March%C3%A9s%20acc%C3%A8s%20LIMITE/9.Instruments%20scientifiques/2023PNACHATDVS?csf=1&amp;web=1&amp;e=S0eu8T </v>
      </c>
      <c r="V17" s="496" t="str">
        <f ca="1"/>
        <v>Tous les sites de l'UPEC sauf marché(s) réservé(s) ou limité(s) à certains services particuliers. Contacter le Pôle achats dans le doute.</v>
      </c>
      <c r="W17" s="497" t="str">
        <f ca="1"/>
        <v>PB.36</v>
      </c>
      <c r="X17" s="502" t="str">
        <f ca="1"/>
        <v>APPAREILS POUR AUTRES MESURES PHYSIQUES</v>
      </c>
    </row>
    <row r="18" spans="1:24" ht="50.15" customHeight="1" x14ac:dyDescent="0.35">
      <c r="A18" s="197" t="str">
        <f ca="1"/>
        <v>Marché en cours</v>
      </c>
      <c r="B18" s="494" t="str">
        <f ca="1"/>
        <v>P</v>
      </c>
      <c r="C18" s="495" t="str">
        <f ca="1"/>
        <v>🔬 Instruments scient.</v>
      </c>
      <c r="D18" s="496" t="str">
        <f ca="1"/>
        <v>Pôle Achats</v>
      </c>
      <c r="E18" s="497" t="str">
        <f ca="1"/>
        <v>2024PABAGMULTI</v>
      </c>
      <c r="F18" s="496" t="str">
        <f ca="1"/>
        <v>Le présent marché a pour objet l'achat et l'installation dune boîte à gants multi-utilisateurs neuve</v>
      </c>
      <c r="G18" s="497" t="str">
        <f ca="1"/>
        <v>2024PABAGMULTI</v>
      </c>
      <c r="H18" s="496" t="str">
        <f ca="1"/>
        <v>Le présent marché a pour objet l'achat et l'installation dune boîte à gants multi-utilisateurs neuve</v>
      </c>
      <c r="I18" s="498" t="str">
        <f ca="1"/>
        <v>Procédure adaptée restreinte</v>
      </c>
      <c r="J18" s="498" t="str">
        <f ca="1"/>
        <v>Marché</v>
      </c>
      <c r="K18" s="498" t="str">
        <f ca="1"/>
        <v>ordinaire</v>
      </c>
      <c r="L18" s="499">
        <f ca="1"/>
        <v>45490</v>
      </c>
      <c r="M18" s="499">
        <f ca="1"/>
        <v>46554</v>
      </c>
      <c r="N18" s="497">
        <f ca="1"/>
        <v>4600004345</v>
      </c>
      <c r="O18" s="500">
        <f ca="1"/>
        <v>44501</v>
      </c>
      <c r="P18" s="496" t="str">
        <f ca="1"/>
        <v>Fournitures courantes</v>
      </c>
      <c r="Q18" s="497">
        <f ca="1"/>
        <v>19044</v>
      </c>
      <c r="R18" s="501" t="str">
        <f ca="1"/>
        <v>M BRAUN INERTGAS-SYSTEME GMBH</v>
      </c>
      <c r="S18" s="496" t="str">
        <f ca="1"/>
        <v>info@mbraun.de</v>
      </c>
      <c r="T18" s="497" t="str">
        <f ca="1"/>
        <v>DE</v>
      </c>
      <c r="U18" s="503" t="str">
        <f ca="1"/>
        <v>https://upecnumerique.sharepoint.com/:f:/r/sites/DAF-PRB/documents_contractuels/2.March%C3%A9s%20acc%C3%A8s%20LIMITE/6.Services%20-Maintenance/2024PAMOOCSANT?csf=1&amp;web=1&amp;e=9bGgD4</v>
      </c>
      <c r="V18" s="496" t="str">
        <f ca="1"/>
        <v>Tous les sites de l'UPEC sauf marché(s) réservé(s) ou limité(s) à certains services particuliers. Contacter le Pôle achats dans le doute.</v>
      </c>
      <c r="W18" s="497" t="str">
        <f ca="1"/>
        <v>PB.44</v>
      </c>
      <c r="X18" s="502" t="str">
        <f ca="1"/>
        <v>PHYSIQUE : AUTRES APPAREILS SPECIAUX</v>
      </c>
    </row>
    <row r="19" spans="1:24" ht="50.15" customHeight="1" x14ac:dyDescent="0.35">
      <c r="A19" s="197" t="str">
        <f ca="1"/>
        <v>Marché terminé</v>
      </c>
      <c r="B19" s="494" t="str">
        <f ca="1"/>
        <v>S</v>
      </c>
      <c r="C19" s="495" t="str">
        <f ca="1"/>
        <v>🔬 Instruments scient.</v>
      </c>
      <c r="D19" s="496" t="str">
        <f ca="1"/>
        <v>Pôle Achats</v>
      </c>
      <c r="E19" s="497" t="str">
        <f ca="1"/>
        <v>2024PFSFESFCMS</v>
      </c>
      <c r="F19" s="496" t="str">
        <f ca="1"/>
        <v>Le présent marché a pour objet l'acquisition dune SFE-SFC-MS (extraction et chromatographie supercritiques et spectromètre de masse) neuve.</v>
      </c>
      <c r="G19" s="497" t="str">
        <f ca="1"/>
        <v>2024PFSFESFCMS</v>
      </c>
      <c r="H19" s="496" t="str">
        <f ca="1"/>
        <v>Le présent marché a pour objet l'acquisition dune SFE-SFC-MS (extraction et chromatographie supercritiques et spectromètre de masse) neuve.</v>
      </c>
      <c r="I19" s="498" t="str">
        <f ca="1"/>
        <v>Appel d'offres ouvert</v>
      </c>
      <c r="J19" s="498" t="str">
        <f ca="1"/>
        <v>Marché</v>
      </c>
      <c r="K19" s="498" t="str">
        <f ca="1"/>
        <v>ordinaire</v>
      </c>
      <c r="L19" s="499">
        <f ca="1"/>
        <v>45548</v>
      </c>
      <c r="M19" s="499">
        <f ca="1"/>
        <v>46277</v>
      </c>
      <c r="N19" s="497">
        <f ca="1"/>
        <v>4600004357</v>
      </c>
      <c r="O19" s="500">
        <f ca="1"/>
        <v>270000</v>
      </c>
      <c r="P19" s="496" t="str">
        <f ca="1"/>
        <v>Fournitures courantes</v>
      </c>
      <c r="Q19" s="497">
        <f ca="1"/>
        <v>1217</v>
      </c>
      <c r="R19" s="501" t="str">
        <f ca="1"/>
        <v>SHIMADZU FRANCE</v>
      </c>
      <c r="S19" s="496" t="str">
        <f ca="1"/>
        <v>cb@shimadzu.fr   -   0160951010</v>
      </c>
      <c r="T19" s="497" t="str">
        <f ca="1"/>
        <v>FR</v>
      </c>
      <c r="U19" s="503" t="str">
        <f ca="1"/>
        <v>https://upecnumerique.sharepoint.com/:f:/r/sites/DAF-PRB/documents_contractuels/2.March%C3%A9s%20acc%C3%A8s%20LIMITE/9.Instruments%20scientifiques/2024PNSIMNEONA?csf=1&amp;web=1&amp;e=BmfKLr</v>
      </c>
      <c r="V19" s="496" t="str">
        <f ca="1"/>
        <v>Tous les sites de l'UPEC sauf marché(s) réservé(s) ou limité(s) à certains services particuliers. Contacter le Pôle achats dans le doute.</v>
      </c>
      <c r="W19" s="497" t="str">
        <f ca="1"/>
        <v>SA.01</v>
      </c>
      <c r="X19" s="502" t="str">
        <f ca="1"/>
        <v>SPECTROMETRIE RMN : SPECTROMETRES COMPLETS</v>
      </c>
    </row>
    <row r="20" spans="1:24" ht="50.15" customHeight="1" x14ac:dyDescent="0.35">
      <c r="A20" s="197" t="str">
        <f ca="1"/>
        <v>Marché en cours</v>
      </c>
      <c r="B20" s="494" t="str">
        <f ca="1"/>
        <v>T</v>
      </c>
      <c r="C20" s="495" t="str">
        <f ca="1"/>
        <v>🔬 Instruments scient.</v>
      </c>
      <c r="D20" s="496" t="str">
        <f ca="1"/>
        <v>Pôle Achats</v>
      </c>
      <c r="E20" s="497" t="str">
        <f ca="1"/>
        <v>2024ACHATCANUT</v>
      </c>
      <c r="F20" s="496" t="str">
        <f ca="1"/>
        <v>CANUT-CENTRALE D'ACHATS- MATERIELS BUREAUTIQUES NEUFS</v>
      </c>
      <c r="G20" s="497" t="str">
        <f ca="1"/>
        <v>2024ACHATCANUT</v>
      </c>
      <c r="H20" s="496" t="str">
        <f ca="1"/>
        <v>CANUT-LOT7 FOURNITURE DE MATERIELS INFORMATIQUES DIVERS</v>
      </c>
      <c r="I20" s="498" t="str">
        <f ca="1"/>
        <v>Centrale d'achat CANUT</v>
      </c>
      <c r="J20" s="498" t="str">
        <f ca="1"/>
        <v>Achat Centrale d'achat</v>
      </c>
      <c r="K20" s="498" t="str">
        <f ca="1"/>
        <v>à bons de commande avec maximum</v>
      </c>
      <c r="L20" s="499">
        <f ca="1"/>
        <v>45407</v>
      </c>
      <c r="M20" s="499">
        <f ca="1"/>
        <v>46869</v>
      </c>
      <c r="N20" s="497">
        <f ca="1"/>
        <v>4600004398</v>
      </c>
      <c r="O20" s="500">
        <f ca="1"/>
        <v>300000</v>
      </c>
      <c r="P20" s="496" t="str">
        <f ca="1"/>
        <v>Fournitures courantes et services</v>
      </c>
      <c r="Q20" s="497">
        <f ca="1"/>
        <v>10202</v>
      </c>
      <c r="R20" s="501" t="str">
        <f ca="1"/>
        <v>ESI FRANCE</v>
      </c>
      <c r="S20" s="496" t="str">
        <f ca="1"/>
        <v>Francis MODINA
ADV-CANUT@esi-france.fr
04 78 05 67 13 / 06 74 39 03 87</v>
      </c>
      <c r="T20" s="497" t="str">
        <f ca="1"/>
        <v>FR</v>
      </c>
      <c r="U20" s="503" t="str">
        <f ca="1"/>
        <v>https://upecnumerique.sharepoint.com/sites/DAF-PRB/documents_contractuels/Forms/AllItems.aspx?id=%2Fsites%2FDAF%2DPRB%2Fdocuments%5Fcontractuels%2F1%2EMarch%C3%A9s%20ouverts%20%C3%A0%20TOUS%2F5%2EInformatiques%2Dbureatiques%2F2024ACHATCANUT&amp;viewid=6f884d63%2Ddcf1%2D49b2%2Dbcdc%2Dbdf571290e5c</v>
      </c>
      <c r="V20" s="496" t="str">
        <f ca="1"/>
        <v>Tous les sites de l'UPEC sauf marché(s) réservé(s) ou limité(s) à certains services particuliers. Contacter le Pôle achats dans le doute.</v>
      </c>
      <c r="W20" s="497" t="str">
        <f ca="1"/>
        <v>TB.11</v>
      </c>
      <c r="X20" s="502" t="str">
        <f ca="1"/>
        <v>ENERGIE:MATERIEL D'ALIMENTATION (ALIM., AMPLI., ONDULEURS,?)</v>
      </c>
    </row>
    <row r="21" spans="1:24" ht="50.15" customHeight="1" x14ac:dyDescent="0.35">
      <c r="A21" s="198" t="str">
        <f ca="1"/>
        <v>Marché terminé</v>
      </c>
      <c r="B21" s="504" t="str">
        <f ca="1"/>
        <v>S</v>
      </c>
      <c r="C21" s="505" t="str">
        <f ca="1"/>
        <v>🔬 Instruments scient.</v>
      </c>
      <c r="D21" s="506" t="str">
        <f ca="1"/>
        <v>Pôle Achats</v>
      </c>
      <c r="E21" s="507" t="str">
        <f ca="1"/>
        <v>2023ACHATISAMU</v>
      </c>
      <c r="F21" s="506" t="str">
        <f ca="1"/>
        <v>Achat Spectromètre RPE de paillasse et ondes continues</v>
      </c>
      <c r="G21" s="507" t="str">
        <f ca="1"/>
        <v>2023ACHATISAMU</v>
      </c>
      <c r="H21" s="506" t="str">
        <f ca="1"/>
        <v>Achat Spectromètre RPE de paillasse et ondes continues</v>
      </c>
      <c r="I21" s="508" t="str">
        <f ca="1"/>
        <v>Marché subséquent</v>
      </c>
      <c r="J21" s="508" t="str">
        <f ca="1"/>
        <v>Marché subséquent</v>
      </c>
      <c r="K21" s="508" t="str">
        <f ca="1"/>
        <v>ordinaire</v>
      </c>
      <c r="L21" s="509">
        <f ca="1"/>
        <v>45638</v>
      </c>
      <c r="M21" s="509">
        <f ca="1"/>
        <v>45972</v>
      </c>
      <c r="N21" s="507">
        <f ca="1"/>
        <v>4600004403</v>
      </c>
      <c r="O21" s="510">
        <f ca="1"/>
        <v>59000</v>
      </c>
      <c r="P21" s="506" t="str">
        <f ca="1"/>
        <v>Fournitures courantes</v>
      </c>
      <c r="Q21" s="507">
        <f ca="1"/>
        <v>135</v>
      </c>
      <c r="R21" s="511" t="str">
        <f ca="1"/>
        <v>BRUKER BIOSPIN</v>
      </c>
      <c r="S21" s="506" t="str">
        <f ca="1"/>
        <v>f.robert@bruker-axs.fr; 0160959000</v>
      </c>
      <c r="T21" s="507" t="str">
        <f ca="1"/>
        <v>FR</v>
      </c>
      <c r="U21" s="512" t="str">
        <f ca="1"/>
        <v>https://upecnumerique.sharepoint.com/:f:/r/sites/DAF-PRB/documents_contractuels/2.March%C3%A9s%20acc%C3%A8s%20LIMITE/3.%20Traiteur%20%26%20alimentaire/2024PFFDENREES?csf=1&amp;web=1&amp;e=iUDteS</v>
      </c>
      <c r="V21" s="506" t="str">
        <f ca="1"/>
        <v>Tous les sites de l'UPEC sauf marché(s) réservé(s) ou limité(s) à certains services particuliers. Contacter le Pôle achats dans le doute.</v>
      </c>
      <c r="W21" s="507" t="str">
        <f ca="1"/>
        <v>SA.11</v>
      </c>
      <c r="X21" s="513" t="str">
        <f ca="1"/>
        <v>SPECTROMETRIE RPE : SPECTROMETRES COMPLETS</v>
      </c>
    </row>
    <row r="22" spans="1:24" ht="50.15" customHeight="1" x14ac:dyDescent="0.35">
      <c r="A22" s="99" t="str">
        <f ca="1"/>
        <v>Marché en cours</v>
      </c>
      <c r="B22" t="str">
        <f ca="1"/>
        <v>I</v>
      </c>
      <c r="C22" s="185" t="str">
        <f ca="1"/>
        <v>🔬 Instruments scient.</v>
      </c>
      <c r="D22" s="35" t="str">
        <f ca="1"/>
        <v>Pôle Achats</v>
      </c>
      <c r="E22" s="36" t="str">
        <f ca="1"/>
        <v>2026PFAUDIUPEC</v>
      </c>
      <c r="F22" s="37" t="str">
        <f ca="1"/>
        <v/>
      </c>
      <c r="G22" s="36">
        <f ca="1"/>
        <v>2</v>
      </c>
      <c r="H22" s="37" t="str">
        <f ca="1"/>
        <v>Fourniture, livraison, installation et  mise en service déquipement audiovisuel</v>
      </c>
      <c r="I22" s="38" t="str">
        <f ca="1"/>
        <v/>
      </c>
      <c r="J22" s="38" t="str">
        <f ca="1"/>
        <v/>
      </c>
      <c r="K22" s="38" t="str">
        <f ca="1"/>
        <v/>
      </c>
      <c r="L22" s="39" t="str">
        <f ca="1"/>
        <v>04/09/2026</v>
      </c>
      <c r="M22" s="39" t="str">
        <f ca="1"/>
        <v>04/09/2030</v>
      </c>
      <c r="N22" s="36" t="str">
        <f ca="1"/>
        <v>4600004578</v>
      </c>
      <c r="O22" s="40">
        <f ca="1"/>
        <v>500000</v>
      </c>
      <c r="P22" s="37" t="str">
        <f ca="1"/>
        <v>Fournitures courantes</v>
      </c>
      <c r="Q22" s="36" t="str">
        <f ca="1"/>
        <v>5169</v>
      </c>
      <c r="R22" s="41" t="str">
        <f ca="1"/>
        <v>EMENATEX OBJECTIF BASTILLE</v>
      </c>
      <c r="S22" s="37" t="str">
        <f ca="1"/>
        <v>b2b@objectif-bastille.fr</v>
      </c>
      <c r="T22" s="36" t="str">
        <f ca="1"/>
        <v>FR</v>
      </c>
      <c r="U22" s="234" t="str">
        <f ca="1"/>
        <v>https://upecnumerique.sharepoint.com/sites/DAF-PRB/documents_contractuels/Forms/AllItems.aspx?id=%2Fsites%2FDAF%2DPRB%2Fdocuments%5Fcontractuels%2F1%2EMarch%C3%A9s%20ouverts%20%C3%A0%20TOUS%2F5%2EInformatiques%2Dbureatiques%2F2026PFAUDIUPEC&amp;p=true&amp;ga=1</v>
      </c>
      <c r="V22" s="37" t="str">
        <f ca="1"/>
        <v>(77) Seine-et-Marne,, (94) Val-de-Marne</v>
      </c>
      <c r="W22" s="36" t="str">
        <f ca="1"/>
        <v/>
      </c>
      <c r="X22" s="42" t="str">
        <f ca="1"/>
        <v>Fourniture, livraison, installation et  mise en service déquipement audiovisuel</v>
      </c>
    </row>
    <row r="23" spans="1:24" ht="50.15" customHeight="1" x14ac:dyDescent="0.35">
      <c r="A23" s="99" t="str">
        <f ca="1"/>
        <v>Marché en cours</v>
      </c>
      <c r="B23" t="str">
        <f ca="1"/>
        <v>U</v>
      </c>
      <c r="C23" s="185" t="str">
        <f ca="1"/>
        <v>🔬 Instruments scient.</v>
      </c>
      <c r="D23" s="30" t="str">
        <f ca="1"/>
        <v>Pôle Achats</v>
      </c>
      <c r="E23" s="17" t="str">
        <f ca="1"/>
        <v>2026PFCHAMBAT1</v>
      </c>
      <c r="F23" s="18" t="str">
        <f ca="1"/>
        <v>Construction et installation d' une chambre atmosphérique</v>
      </c>
      <c r="G23" s="17" t="str">
        <f ca="1"/>
        <v>1</v>
      </c>
      <c r="H23" s="18" t="str">
        <f ca="1"/>
        <v>Construction et installation d' une chambre atmosphérique</v>
      </c>
      <c r="I23" s="19" t="str">
        <f ca="1"/>
        <v>Appel d'offres ouvert</v>
      </c>
      <c r="J23" s="19" t="str">
        <f ca="1"/>
        <v>Marché</v>
      </c>
      <c r="K23" s="19" t="str">
        <f ca="1"/>
        <v>ordinaire</v>
      </c>
      <c r="L23" s="20" t="str">
        <f ca="1"/>
        <v>05/10/2026</v>
      </c>
      <c r="M23" s="20" t="str">
        <f ca="1"/>
        <v>04/10/2027</v>
      </c>
      <c r="N23" s="17" t="str">
        <f ca="1"/>
        <v>4600004585</v>
      </c>
      <c r="O23" s="21">
        <f ca="1"/>
        <v>500000</v>
      </c>
      <c r="P23" s="18" t="str">
        <f ca="1"/>
        <v>Marché industriel</v>
      </c>
      <c r="Q23" s="17" t="str">
        <f ca="1"/>
        <v>21606</v>
      </c>
      <c r="R23" s="22" t="str">
        <f ca="1"/>
        <v>Aralth Industries</v>
      </c>
      <c r="S23" s="18" t="str">
        <f ca="1"/>
        <v>contact@issinox.fr</v>
      </c>
      <c r="T23" s="17" t="str">
        <f ca="1"/>
        <v>FR</v>
      </c>
      <c r="U23" s="182" t="str">
        <f ca="1"/>
        <v>https://upecnumerique.sharepoint.com/:f:/s/DAF-PRB/IgAH7hffLMZxSqaHNOu_sPmJAf00AWgHyzZUZNpRIP7lv4I?e=pqEYRw</v>
      </c>
      <c r="V23" s="18" t="str">
        <f ca="1"/>
        <v>Campus Henri Mondor  Bâtiment BRB
8, rue du Général Sarrail
94000 CRETEIL</v>
      </c>
      <c r="W23" s="17" t="str">
        <f ca="1"/>
        <v>UG.43</v>
      </c>
      <c r="X23" s="33" t="str">
        <f ca="1"/>
        <v>TRAVAUX MECANIQUES, ELECTRIQUES ET D'ENTRETIEN SUR MATERIEL D'ASTROPHYSIQUE</v>
      </c>
    </row>
    <row r="24" spans="1:24" ht="50.15" customHeight="1" x14ac:dyDescent="0.35">
      <c r="A24" s="99" t="str">
        <f ca="1"/>
        <v>Bientôt disponible - en cours de création</v>
      </c>
      <c r="B24" t="str">
        <f ca="1"/>
        <v>U</v>
      </c>
      <c r="C24" s="185" t="str">
        <f ca="1"/>
        <v>🔬 Instruments scient.</v>
      </c>
      <c r="D24" s="29" t="str">
        <f ca="1"/>
        <v>Direction de la recherche et de la valorisation</v>
      </c>
      <c r="E24" s="11" t="str">
        <f ca="1"/>
        <v>2026PNSONDEFLU</v>
      </c>
      <c r="F24" s="12" t="str">
        <f ca="1"/>
        <v>Achat de trois (3) sondes fluocopées</v>
      </c>
      <c r="G24" s="11" t="str">
        <f ca="1"/>
        <v>2026PNSONDEFLU</v>
      </c>
      <c r="H24" s="12" t="str">
        <f ca="1"/>
        <v>Achat de trois (3) sondes fluocopées</v>
      </c>
      <c r="I24" s="13" t="str">
        <f ca="1"/>
        <v>Marché passé sans publicité ni mise en concurrence</v>
      </c>
      <c r="J24" s="13" t="str">
        <f ca="1"/>
        <v>Marché</v>
      </c>
      <c r="K24" s="13" t="str">
        <f ca="1"/>
        <v>ordinaire</v>
      </c>
      <c r="L24" s="14" t="str">
        <f ca="1"/>
        <v>Bientôt disponible</v>
      </c>
      <c r="M24" s="14" t="str">
        <f ca="1"/>
        <v>Bientôt disponible</v>
      </c>
      <c r="N24" s="11" t="str">
        <f ca="1"/>
        <v>Bientôt disponible</v>
      </c>
      <c r="O24" s="15">
        <f ca="1"/>
        <v>107730</v>
      </c>
      <c r="P24" s="12" t="str">
        <f ca="1"/>
        <v>Fournitures courantes</v>
      </c>
      <c r="Q24" s="11" t="str">
        <f ca="1"/>
        <v>Bientôt disponible</v>
      </c>
      <c r="R24" s="16" t="str">
        <f ca="1"/>
        <v>Bientôt disponible</v>
      </c>
      <c r="S24" s="12" t="str">
        <f ca="1"/>
        <v>Bientôt disponible</v>
      </c>
      <c r="T24" s="11" t="str">
        <f ca="1"/>
        <v>FR</v>
      </c>
      <c r="U24" s="183" t="str">
        <f ca="1"/>
        <v>Bientôt disponible</v>
      </c>
      <c r="V24" s="12" t="str">
        <f ca="1"/>
        <v>61 avenue du Général de Gaulle 94010 Créteil</v>
      </c>
      <c r="W24" s="11" t="str">
        <f ca="1"/>
        <v>UC.14</v>
      </c>
      <c r="X24" s="32" t="str">
        <f ca="1"/>
        <v>INSTRUMENTATION OPTIQUE (CAPTEURS, FLUORIMETRES,...)</v>
      </c>
    </row>
    <row r="25" spans="1:24" ht="50.15" customHeight="1" x14ac:dyDescent="0.35">
      <c r="C25" s="185"/>
      <c r="D25" s="30"/>
      <c r="E25" s="17"/>
      <c r="F25" s="18"/>
      <c r="G25" s="17"/>
      <c r="H25" s="18"/>
      <c r="I25" s="19"/>
      <c r="J25" s="19"/>
      <c r="K25" s="19"/>
      <c r="L25" s="20"/>
      <c r="M25" s="20"/>
      <c r="N25" s="17"/>
      <c r="O25" s="21"/>
      <c r="P25" s="18"/>
      <c r="Q25" s="17"/>
      <c r="R25" s="22"/>
      <c r="S25" s="18"/>
      <c r="T25" s="17"/>
      <c r="U25" s="183"/>
      <c r="V25" s="18"/>
      <c r="W25" s="17"/>
      <c r="X25" s="33"/>
    </row>
    <row r="26" spans="1:24" ht="50.15" customHeight="1" x14ac:dyDescent="0.35">
      <c r="C26" s="185"/>
      <c r="D26" s="29"/>
      <c r="E26" s="11"/>
      <c r="F26" s="12"/>
      <c r="G26" s="11"/>
      <c r="H26" s="12"/>
      <c r="I26" s="13"/>
      <c r="J26" s="13"/>
      <c r="K26" s="13"/>
      <c r="L26" s="14"/>
      <c r="M26" s="14"/>
      <c r="N26" s="11"/>
      <c r="O26" s="15"/>
      <c r="P26" s="12"/>
      <c r="Q26" s="11"/>
      <c r="R26" s="16"/>
      <c r="S26" s="12"/>
      <c r="T26" s="11"/>
      <c r="U26" s="183"/>
      <c r="V26" s="12"/>
      <c r="W26" s="11"/>
      <c r="X26" s="32"/>
    </row>
    <row r="27" spans="1:24" ht="50.15" customHeight="1" x14ac:dyDescent="0.35">
      <c r="C27" s="185"/>
      <c r="D27" s="30"/>
      <c r="E27" s="17"/>
      <c r="F27" s="18"/>
      <c r="G27" s="17"/>
      <c r="H27" s="18"/>
      <c r="I27" s="19"/>
      <c r="J27" s="19"/>
      <c r="K27" s="19"/>
      <c r="L27" s="20"/>
      <c r="M27" s="20"/>
      <c r="N27" s="17"/>
      <c r="O27" s="21"/>
      <c r="P27" s="18"/>
      <c r="Q27" s="17"/>
      <c r="R27" s="22"/>
      <c r="S27" s="18"/>
      <c r="T27" s="17"/>
      <c r="U27" s="183"/>
      <c r="V27" s="18"/>
      <c r="W27" s="17"/>
      <c r="X27" s="33"/>
    </row>
    <row r="28" spans="1:24" ht="50.15" customHeight="1" x14ac:dyDescent="0.35">
      <c r="C28" s="185"/>
      <c r="D28" s="29"/>
      <c r="E28" s="11"/>
      <c r="F28" s="12"/>
      <c r="G28" s="11"/>
      <c r="H28" s="12"/>
      <c r="I28" s="13"/>
      <c r="J28" s="13"/>
      <c r="K28" s="13"/>
      <c r="L28" s="14"/>
      <c r="M28" s="14"/>
      <c r="N28" s="11"/>
      <c r="O28" s="15"/>
      <c r="P28" s="12"/>
      <c r="Q28" s="11"/>
      <c r="R28" s="16"/>
      <c r="S28" s="12"/>
      <c r="T28" s="11"/>
      <c r="U28" s="183"/>
      <c r="V28" s="12"/>
      <c r="W28" s="11"/>
      <c r="X28" s="32"/>
    </row>
    <row r="29" spans="1:24" ht="50.15" customHeight="1" x14ac:dyDescent="0.35">
      <c r="C29" s="185"/>
      <c r="D29" s="30"/>
      <c r="E29" s="17"/>
      <c r="F29" s="18"/>
      <c r="G29" s="17"/>
      <c r="H29" s="18"/>
      <c r="I29" s="19"/>
      <c r="J29" s="19"/>
      <c r="K29" s="19"/>
      <c r="L29" s="20"/>
      <c r="M29" s="20"/>
      <c r="N29" s="17"/>
      <c r="O29" s="21"/>
      <c r="P29" s="18"/>
      <c r="Q29" s="17"/>
      <c r="R29" s="22"/>
      <c r="S29" s="18"/>
      <c r="T29" s="17"/>
      <c r="U29" s="183"/>
      <c r="V29" s="18"/>
      <c r="W29" s="17"/>
      <c r="X29" s="33"/>
    </row>
    <row r="30" spans="1:24" ht="50.15" customHeight="1" x14ac:dyDescent="0.35">
      <c r="C30" s="185"/>
      <c r="D30" s="31"/>
      <c r="E30" s="23"/>
      <c r="F30" s="24"/>
      <c r="G30" s="23"/>
      <c r="H30" s="24"/>
      <c r="I30" s="25"/>
      <c r="J30" s="25"/>
      <c r="K30" s="25"/>
      <c r="L30" s="26"/>
      <c r="M30" s="26"/>
      <c r="N30" s="23"/>
      <c r="O30" s="27"/>
      <c r="P30" s="24"/>
      <c r="Q30" s="23"/>
      <c r="R30" s="28"/>
      <c r="S30" s="24"/>
      <c r="T30" s="23"/>
      <c r="U30" s="184"/>
      <c r="V30" s="24"/>
      <c r="W30" s="23"/>
      <c r="X30" s="34"/>
    </row>
    <row r="31" spans="1:24" x14ac:dyDescent="0.35">
      <c r="C31" s="185"/>
      <c r="U31" s="181"/>
    </row>
    <row r="32" spans="1:24" x14ac:dyDescent="0.35">
      <c r="C32" s="185"/>
      <c r="U32" s="181"/>
    </row>
    <row r="33" spans="3:21" x14ac:dyDescent="0.35">
      <c r="C33" s="185"/>
      <c r="U33" s="181"/>
    </row>
    <row r="34" spans="3:21" x14ac:dyDescent="0.35">
      <c r="C34" s="185"/>
      <c r="U34" s="181"/>
    </row>
    <row r="35" spans="3:21" x14ac:dyDescent="0.35">
      <c r="C35" s="185"/>
      <c r="U35" s="181"/>
    </row>
    <row r="36" spans="3:21" x14ac:dyDescent="0.35">
      <c r="C36" s="185"/>
      <c r="U36" s="181"/>
    </row>
    <row r="37" spans="3:21" x14ac:dyDescent="0.35">
      <c r="C37" s="185"/>
      <c r="U37" s="181"/>
    </row>
    <row r="38" spans="3:21" x14ac:dyDescent="0.35">
      <c r="C38" s="185"/>
      <c r="U38" s="181"/>
    </row>
    <row r="39" spans="3:21" x14ac:dyDescent="0.35">
      <c r="C39" s="185"/>
      <c r="U39" s="181"/>
    </row>
    <row r="40" spans="3:21" x14ac:dyDescent="0.35">
      <c r="C40" s="185"/>
      <c r="U40" s="181"/>
    </row>
    <row r="41" spans="3:21" x14ac:dyDescent="0.35">
      <c r="C41" s="185"/>
      <c r="U41" s="181"/>
    </row>
    <row r="42" spans="3:21" x14ac:dyDescent="0.35">
      <c r="C42" s="185"/>
      <c r="U42" s="181"/>
    </row>
    <row r="43" spans="3:21" x14ac:dyDescent="0.35">
      <c r="C43" s="185"/>
      <c r="U43" s="181"/>
    </row>
    <row r="44" spans="3:21" x14ac:dyDescent="0.35">
      <c r="C44" s="185"/>
      <c r="U44" s="181"/>
    </row>
    <row r="45" spans="3:21" x14ac:dyDescent="0.35">
      <c r="C45" s="185"/>
      <c r="U45" s="181"/>
    </row>
    <row r="46" spans="3:21" x14ac:dyDescent="0.35">
      <c r="C46" s="185"/>
      <c r="U46" s="181"/>
    </row>
    <row r="47" spans="3:21" x14ac:dyDescent="0.35">
      <c r="C47" s="185"/>
      <c r="U47" s="181"/>
    </row>
    <row r="48" spans="3:21"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21">
    <cfRule type="cellIs" dxfId="143" priority="71" operator="equal">
      <formula>"Marché en cours"</formula>
    </cfRule>
    <cfRule type="cellIs" dxfId="142" priority="70" operator="equal">
      <formula>"Marché terminé"</formula>
    </cfRule>
  </conditionalFormatting>
  <conditionalFormatting sqref="U6:U1000">
    <cfRule type="expression" dxfId="141" priority="21">
      <formula>$B6="G"</formula>
    </cfRule>
    <cfRule type="expression" dxfId="140" priority="3">
      <formula>$B6="A"</formula>
    </cfRule>
    <cfRule type="expression" dxfId="139" priority="30">
      <formula>$B6="F"</formula>
    </cfRule>
    <cfRule type="expression" dxfId="138" priority="6">
      <formula>$B6="H"</formula>
    </cfRule>
    <cfRule type="expression" dxfId="137" priority="24">
      <formula>$B6="C"</formula>
    </cfRule>
    <cfRule type="expression" dxfId="136" priority="9">
      <formula>$B6="B"</formula>
    </cfRule>
    <cfRule type="expression" dxfId="135" priority="54">
      <formula>$B6="U"</formula>
    </cfRule>
    <cfRule type="expression" dxfId="134" priority="12">
      <formula>$B6="J"</formula>
    </cfRule>
    <cfRule type="expression" dxfId="133" priority="36">
      <formula>$B6="I"</formula>
    </cfRule>
    <cfRule type="expression" dxfId="132" priority="15">
      <formula>$B6="R"</formula>
    </cfRule>
    <cfRule type="expression" dxfId="131" priority="27">
      <formula>$B6="D"</formula>
    </cfRule>
    <cfRule type="expression" dxfId="130" priority="18">
      <formula>$B6="N"</formula>
    </cfRule>
    <cfRule type="expression" dxfId="129" priority="33">
      <formula>$B6="E"</formula>
    </cfRule>
    <cfRule type="expression" dxfId="128" priority="39">
      <formula>$B6="M"</formula>
    </cfRule>
    <cfRule type="expression" dxfId="127" priority="42">
      <formula>$B6="O"</formula>
    </cfRule>
    <cfRule type="expression" dxfId="126" priority="45">
      <formula>$B6="P"</formula>
    </cfRule>
    <cfRule type="expression" dxfId="125" priority="48">
      <formula>$B6="S"</formula>
    </cfRule>
    <cfRule type="expression" dxfId="124" priority="51">
      <formula>$B6="T"</formula>
    </cfRule>
    <cfRule type="expression" dxfId="123" priority="57">
      <formula>$B6="V"</formula>
    </cfRule>
    <cfRule type="expression" dxfId="122" priority="60">
      <formula>$B6="W"</formula>
    </cfRule>
    <cfRule type="expression" dxfId="121" priority="66">
      <formula>$B6="Q"</formula>
    </cfRule>
    <cfRule type="expression" dxfId="120" priority="69">
      <formula>$B6="L"</formula>
    </cfRule>
    <cfRule type="expression" dxfId="119" priority="63">
      <formula>$B6="K"</formula>
    </cfRule>
  </conditionalFormatting>
  <conditionalFormatting sqref="V6:X1000">
    <cfRule type="expression" dxfId="118" priority="2">
      <formula>$B6="A"</formula>
    </cfRule>
    <cfRule type="expression" dxfId="117" priority="41">
      <formula>$B6="O"</formula>
    </cfRule>
    <cfRule type="expression" dxfId="116" priority="5">
      <formula>$B6="H"</formula>
    </cfRule>
    <cfRule type="expression" dxfId="115" priority="44">
      <formula>$B6="P"</formula>
    </cfRule>
    <cfRule type="expression" dxfId="114" priority="8">
      <formula>$B6="B"</formula>
    </cfRule>
    <cfRule type="expression" dxfId="113" priority="47">
      <formula>$B6="S"</formula>
    </cfRule>
    <cfRule type="expression" dxfId="112" priority="14">
      <formula>$B6="R"</formula>
    </cfRule>
    <cfRule type="expression" dxfId="111" priority="50">
      <formula>$B6="T"</formula>
    </cfRule>
    <cfRule type="expression" dxfId="110" priority="17">
      <formula>$B6="N"</formula>
    </cfRule>
    <cfRule type="expression" dxfId="109" priority="53">
      <formula>$B6="U"</formula>
    </cfRule>
    <cfRule type="expression" dxfId="108" priority="20">
      <formula>$B6="G"</formula>
    </cfRule>
    <cfRule type="expression" dxfId="107" priority="56">
      <formula>$B6="V"</formula>
    </cfRule>
    <cfRule type="expression" dxfId="106" priority="23">
      <formula>$B6="C"</formula>
    </cfRule>
    <cfRule type="expression" dxfId="105" priority="59">
      <formula>$B6="W"</formula>
    </cfRule>
    <cfRule type="expression" dxfId="104" priority="26">
      <formula>$B6="D"</formula>
    </cfRule>
    <cfRule type="expression" dxfId="103" priority="62">
      <formula>$B6="K"</formula>
    </cfRule>
    <cfRule type="expression" dxfId="102" priority="38">
      <formula>$B6="M"</formula>
    </cfRule>
    <cfRule type="expression" dxfId="101" priority="65">
      <formula>$B6="Q"</formula>
    </cfRule>
    <cfRule type="expression" dxfId="100" priority="29">
      <formula>$B6="F"</formula>
    </cfRule>
    <cfRule type="expression" dxfId="99" priority="68">
      <formula>$B6="L"</formula>
    </cfRule>
    <cfRule type="expression" dxfId="98" priority="32">
      <formula>$B6="E"</formula>
    </cfRule>
    <cfRule type="expression" dxfId="97" priority="35">
      <formula>$B6="I"</formula>
    </cfRule>
    <cfRule type="expression" dxfId="96" priority="11">
      <formula>$B6="J"</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1A97-3B1D-47FF-8F42-7FBD0115B749}">
  <sheetPr>
    <tabColor rgb="FF558B2F"/>
  </sheetPr>
  <dimension ref="A1:X1000"/>
  <sheetViews>
    <sheetView zoomScale="60" zoomScaleNormal="60" workbookViewId="0">
      <pane ySplit="5" topLeftCell="A6" activePane="bottomLeft" state="frozen"/>
      <selection pane="bottomLeft" activeCell="M6" sqref="M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style="2" customWidth="1"/>
    <col min="14" max="14" width="18.1796875" customWidth="1"/>
    <col min="15" max="15" width="18.1796875" style="1"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4"/>
      <c r="M1" s="4"/>
      <c r="N1" s="3"/>
      <c r="O1" s="5"/>
      <c r="P1" s="3"/>
      <c r="Q1" s="3"/>
      <c r="R1" s="3"/>
      <c r="S1" s="3"/>
      <c r="T1" s="3"/>
      <c r="U1" s="3"/>
      <c r="V1" s="3"/>
      <c r="W1" s="3"/>
      <c r="X1" s="3"/>
    </row>
    <row r="2" spans="1:24" ht="30" customHeight="1" x14ac:dyDescent="0.35">
      <c r="D2" s="798" t="s">
        <v>31</v>
      </c>
      <c r="E2" s="799"/>
      <c r="F2" s="799"/>
      <c r="G2" s="799"/>
      <c r="H2" s="799"/>
      <c r="I2" s="799"/>
      <c r="J2" s="799"/>
      <c r="K2" s="799"/>
      <c r="L2" s="799"/>
      <c r="M2" s="799"/>
      <c r="N2" s="799"/>
      <c r="O2" s="799"/>
      <c r="P2" s="799"/>
      <c r="Q2" s="799"/>
      <c r="R2" s="799"/>
      <c r="S2" s="799"/>
      <c r="T2" s="799"/>
      <c r="U2" s="799"/>
      <c r="V2" s="799"/>
      <c r="W2" s="799"/>
      <c r="X2" s="800"/>
    </row>
    <row r="3" spans="1:24" ht="20.149999999999999" customHeight="1" x14ac:dyDescent="0.35">
      <c r="D3" s="801" t="s">
        <v>21</v>
      </c>
      <c r="E3" s="801"/>
      <c r="F3" s="801"/>
      <c r="G3" s="801"/>
      <c r="H3" s="801"/>
      <c r="I3" s="801"/>
      <c r="J3" s="801"/>
      <c r="K3" s="801"/>
      <c r="L3" s="801"/>
      <c r="M3" s="801"/>
      <c r="N3" s="801"/>
      <c r="O3" s="801"/>
      <c r="P3" s="801"/>
      <c r="Q3" s="801"/>
      <c r="R3" s="801"/>
      <c r="S3" s="801"/>
      <c r="T3" s="801"/>
      <c r="U3" s="801"/>
      <c r="V3" s="801"/>
      <c r="W3" s="801"/>
      <c r="X3" s="801"/>
    </row>
    <row r="4" spans="1:24" ht="5.15" customHeight="1" x14ac:dyDescent="0.35"/>
    <row r="5" spans="1:24" ht="45" customHeight="1" x14ac:dyDescent="0.35">
      <c r="A5" s="619" t="s">
        <v>1755</v>
      </c>
      <c r="B5" s="620" t="s">
        <v>2513</v>
      </c>
      <c r="C5" s="620" t="s">
        <v>1147</v>
      </c>
      <c r="D5" s="641" t="s">
        <v>0</v>
      </c>
      <c r="E5" s="642" t="s">
        <v>1</v>
      </c>
      <c r="F5" s="642" t="s">
        <v>2</v>
      </c>
      <c r="G5" s="642" t="s">
        <v>242</v>
      </c>
      <c r="H5" s="642" t="s">
        <v>3</v>
      </c>
      <c r="I5" s="642" t="s">
        <v>4</v>
      </c>
      <c r="J5" s="642" t="s">
        <v>5</v>
      </c>
      <c r="K5" s="642" t="s">
        <v>6</v>
      </c>
      <c r="L5" s="643" t="s">
        <v>7</v>
      </c>
      <c r="M5" s="643" t="s">
        <v>8</v>
      </c>
      <c r="N5" s="642" t="s">
        <v>9</v>
      </c>
      <c r="O5" s="644" t="s">
        <v>10</v>
      </c>
      <c r="P5" s="642" t="s">
        <v>11</v>
      </c>
      <c r="Q5" s="642" t="s">
        <v>12</v>
      </c>
      <c r="R5" s="642" t="s">
        <v>13</v>
      </c>
      <c r="S5" s="642" t="s">
        <v>14</v>
      </c>
      <c r="T5" s="642" t="s">
        <v>15</v>
      </c>
      <c r="U5" s="642" t="s">
        <v>16</v>
      </c>
      <c r="V5" s="642" t="s">
        <v>17</v>
      </c>
      <c r="W5" s="642" t="s">
        <v>18</v>
      </c>
      <c r="X5" s="645" t="s">
        <v>19</v>
      </c>
    </row>
    <row r="6" spans="1:24" ht="50.15" customHeight="1" x14ac:dyDescent="0.35">
      <c r="A6" s="235" t="str" cm="1">
        <f t="array" aca="1" ref="A6:X11" ca="1">_xlfn.LET(_xlpm.d,'📊 SYNTHÈSE TOUS MARCHÉS'!$A$2:$X$4993,_xlpm.c,'📊 SYNTHÈSE TOUS MARCHÉS'!$C$2:$C$4993,_xlfn._xlws.FILTER(IF(_xlpm.d="","",_xlpm.d),_xlpm.c="🐁 Expérimentation","Aucun marché"))</f>
        <v>Marché en cours</v>
      </c>
      <c r="B6" s="514" t="str">
        <f ca="1"/>
        <v>K</v>
      </c>
      <c r="C6" s="514" t="str">
        <f ca="1"/>
        <v>🐁 Expérimentation</v>
      </c>
      <c r="D6" s="515" t="str">
        <f ca="1"/>
        <v>Pôle Achats</v>
      </c>
      <c r="E6" s="516" t="str">
        <f ca="1"/>
        <v>2023ACHATSUGAP</v>
      </c>
      <c r="F6" s="515" t="str">
        <f ca="1"/>
        <v>Achats UGAP (centrale d'achats)</v>
      </c>
      <c r="G6" s="516" t="str">
        <f ca="1"/>
        <v>2023ACHATSUGAP</v>
      </c>
      <c r="H6" s="515" t="str">
        <f ca="1"/>
        <v>Achats UGAP (centrale d'achats)</v>
      </c>
      <c r="I6" s="516" t="str">
        <f ca="1"/>
        <v>Accord-cadre</v>
      </c>
      <c r="J6" s="516" t="str">
        <f ca="1"/>
        <v>Contrat à bon de commande</v>
      </c>
      <c r="K6" s="516" t="str">
        <f ca="1"/>
        <v>Contrat à bon de commande</v>
      </c>
      <c r="L6" s="517">
        <f ca="1"/>
        <v>44631</v>
      </c>
      <c r="M6" s="517">
        <f ca="1"/>
        <v>47574</v>
      </c>
      <c r="N6" s="516">
        <f ca="1"/>
        <v>4600004205</v>
      </c>
      <c r="O6" s="518">
        <f ca="1"/>
        <v>8620000</v>
      </c>
      <c r="P6" s="515" t="str">
        <f ca="1"/>
        <v>Fournitures courantes</v>
      </c>
      <c r="Q6" s="516">
        <f ca="1"/>
        <v>1588</v>
      </c>
      <c r="R6" s="515" t="str">
        <f ca="1"/>
        <v>UGAP</v>
      </c>
      <c r="S6" s="515" t="str">
        <f ca="1"/>
        <v>Accès direct  catalogue ugap.fr (création identifiant par le pôle achat public UPEC)</v>
      </c>
      <c r="T6" s="516" t="str">
        <f ca="1"/>
        <v>FR</v>
      </c>
      <c r="U6" s="519" t="str">
        <f ca="1"/>
        <v>https://www.ugap.fr/</v>
      </c>
      <c r="V6" s="515" t="str">
        <f ca="1"/>
        <v>Tous les sites de l'UPEC sauf marché(s) réservé(s) ou limité(s) à certains services particuliers. Contacter le Pôle achats dans le doute.</v>
      </c>
      <c r="W6" s="516" t="str">
        <f ca="1"/>
        <v>KC.11</v>
      </c>
      <c r="X6" s="520" t="str">
        <f ca="1"/>
        <v>EXPE VEGETALE:PETITES FOURNITURES ET CONSOMMABLES COURANTS</v>
      </c>
    </row>
    <row r="7" spans="1:24" ht="50.15" customHeight="1" x14ac:dyDescent="0.35">
      <c r="A7" s="236" t="str">
        <f ca="1"/>
        <v>Marché terminé</v>
      </c>
      <c r="B7" s="521" t="str">
        <f ca="1"/>
        <v>K</v>
      </c>
      <c r="C7" s="521" t="str">
        <f ca="1"/>
        <v>🐁 Expérimentation</v>
      </c>
      <c r="D7" s="522" t="str">
        <f ca="1"/>
        <v>Pôle Achats</v>
      </c>
      <c r="E7" s="523" t="str">
        <f ca="1"/>
        <v>2023PNPORTVENT</v>
      </c>
      <c r="F7" s="522" t="str">
        <f ca="1"/>
        <v>ACHAT DE QUATRE PORTOIRS VENTILES POUR CAGES JETABLES</v>
      </c>
      <c r="G7" s="523" t="str">
        <f ca="1"/>
        <v>2023PNPORTVENT</v>
      </c>
      <c r="H7" s="522" t="str">
        <f ca="1"/>
        <v>ACHAT DE QUATRE PORTOIRS VENTILES POUR CAGES JETABLES</v>
      </c>
      <c r="I7" s="523" t="str">
        <f ca="1"/>
        <v>Procédure négociée</v>
      </c>
      <c r="J7" s="523" t="str">
        <f ca="1"/>
        <v>Marché</v>
      </c>
      <c r="K7" s="523" t="str">
        <f ca="1"/>
        <v>Contrat à bon de commande</v>
      </c>
      <c r="L7" s="524">
        <f ca="1"/>
        <v>45272</v>
      </c>
      <c r="M7" s="524">
        <f ca="1"/>
        <v>46002</v>
      </c>
      <c r="N7" s="523">
        <f ca="1"/>
        <v>4600004299</v>
      </c>
      <c r="O7" s="525">
        <f ca="1"/>
        <v>70000</v>
      </c>
      <c r="P7" s="522" t="str">
        <f ca="1"/>
        <v>Fournitures courantes</v>
      </c>
      <c r="Q7" s="523">
        <f ca="1"/>
        <v>17684</v>
      </c>
      <c r="R7" s="522" t="str">
        <f ca="1"/>
        <v>INNOVIVE LLC</v>
      </c>
      <c r="S7" s="522" t="str">
        <f ca="1"/>
        <v/>
      </c>
      <c r="T7" s="523" t="str">
        <f ca="1"/>
        <v>US</v>
      </c>
      <c r="U7" s="526" t="str">
        <f ca="1"/>
        <v>https://upecnumerique.sharepoint.com/:f:/r/sites/DAF-PRB/documents_contractuels/2.March%C3%A9s%20acc%C3%A8s%20LIMITE/9.Instruments%20scientifiques/2023PNPORTVENT?csf=1&amp;web=1</v>
      </c>
      <c r="V7" s="522" t="str">
        <f ca="1"/>
        <v>Tous les sites de l'UPEC sauf marché(s) réservé(s) ou limité(s) à certains services particuliers. Contacter le Pôle achats dans le doute.</v>
      </c>
      <c r="W7" s="523" t="str">
        <f ca="1"/>
        <v>KC.11</v>
      </c>
      <c r="X7" s="527" t="str">
        <f ca="1"/>
        <v>MATERIEL POUR L'HEBERGEMENT DES PETITS ANIMAUX</v>
      </c>
    </row>
    <row r="8" spans="1:24" ht="50.15" customHeight="1" x14ac:dyDescent="0.35">
      <c r="A8" s="236" t="str">
        <f ca="1"/>
        <v>Marché en cours</v>
      </c>
      <c r="B8" s="521" t="str">
        <f ca="1"/>
        <v>K</v>
      </c>
      <c r="C8" s="521" t="str">
        <f ca="1"/>
        <v>🐁 Expérimentation</v>
      </c>
      <c r="D8" s="522" t="str">
        <f ca="1"/>
        <v>Direction du Patrimoine et du Développement Durable</v>
      </c>
      <c r="E8" s="523" t="str">
        <f ca="1"/>
        <v>2023ACHATISAMU</v>
      </c>
      <c r="F8" s="522" t="str">
        <f ca="1"/>
        <v>L'achat d'un système multimodal d'imagerie du petit animal</v>
      </c>
      <c r="G8" s="523" t="str">
        <f ca="1"/>
        <v>2023ACHATISAMU</v>
      </c>
      <c r="H8" s="522" t="str">
        <f ca="1"/>
        <v>L'achat d'un système multimodal d'imagerie du petit animal</v>
      </c>
      <c r="I8" s="523" t="str">
        <f ca="1"/>
        <v>Procédure avec négociation</v>
      </c>
      <c r="J8" s="523" t="str">
        <f ca="1"/>
        <v>Marché subséquent</v>
      </c>
      <c r="K8" s="523" t="str">
        <f ca="1"/>
        <v>ordinaire</v>
      </c>
      <c r="L8" s="524">
        <f ca="1"/>
        <v>44908</v>
      </c>
      <c r="M8" s="524">
        <f ca="1"/>
        <v>46368</v>
      </c>
      <c r="N8" s="523">
        <f ca="1"/>
        <v>4600004305</v>
      </c>
      <c r="O8" s="525">
        <f ca="1"/>
        <v>563857.65</v>
      </c>
      <c r="P8" s="522" t="str">
        <f ca="1"/>
        <v>Fournitures courantes</v>
      </c>
      <c r="Q8" s="523">
        <f ca="1"/>
        <v>18350</v>
      </c>
      <c r="R8" s="522" t="str">
        <f ca="1"/>
        <v>MILABS BV</v>
      </c>
      <c r="S8" s="528" t="str">
        <f ca="1"/>
        <v>+31 88 756 0094   info@milabs.com</v>
      </c>
      <c r="T8" s="523" t="str">
        <f ca="1"/>
        <v>NL</v>
      </c>
      <c r="U8" s="526" t="str">
        <f ca="1"/>
        <v>https://upecnumerique.sharepoint.com/:f:/r/sites/DAF-PRB/documents_contractuels/2.March%C3%A9s%20acc%C3%A8s%20LIMITE/4.Fonctionnement%20courant/March%C3%A9%20AMUE?csf=1&amp;web=1&amp;e=gWaFBm</v>
      </c>
      <c r="V8" s="522" t="str">
        <f ca="1"/>
        <v>Faculté de Santé de Créteil,
8 rue du Général Sarrail,
94010 CRETEIL</v>
      </c>
      <c r="W8" s="523" t="str">
        <f ca="1"/>
        <v>KE.01</v>
      </c>
      <c r="X8" s="527" t="str">
        <f ca="1"/>
        <v>NE PLUS UTILISER - UTILISER KC.15</v>
      </c>
    </row>
    <row r="9" spans="1:24" ht="50.15" customHeight="1" x14ac:dyDescent="0.35">
      <c r="A9" s="236" t="str">
        <f ca="1"/>
        <v>Marché en cours</v>
      </c>
      <c r="B9" s="521" t="str">
        <f ca="1"/>
        <v>K</v>
      </c>
      <c r="C9" s="521" t="str">
        <f ca="1"/>
        <v>🐁 Expérimentation</v>
      </c>
      <c r="D9" s="522" t="str">
        <f ca="1"/>
        <v>Pôle Achats</v>
      </c>
      <c r="E9" s="523" t="str">
        <f ca="1"/>
        <v>2024INSERMRON1</v>
      </c>
      <c r="F9" s="522" t="str">
        <f ca="1"/>
        <v>acquisition de modèle de recherche du marché public</v>
      </c>
      <c r="G9" s="523" t="str">
        <f ca="1"/>
        <v>2024INSERMRON1</v>
      </c>
      <c r="H9" s="522" t="str">
        <f ca="1"/>
        <v>acquisition de modèle de recherche du marché public</v>
      </c>
      <c r="I9" s="523" t="str">
        <f ca="1"/>
        <v>Convention de recherche</v>
      </c>
      <c r="J9" s="523" t="str">
        <f ca="1"/>
        <v>Accord-cadre</v>
      </c>
      <c r="K9" s="523" t="str">
        <f ca="1"/>
        <v>à bons de commande avec maximum</v>
      </c>
      <c r="L9" s="524">
        <f ca="1"/>
        <v>45471</v>
      </c>
      <c r="M9" s="524">
        <f ca="1"/>
        <v>46931</v>
      </c>
      <c r="N9" s="523" t="str">
        <f ca="1"/>
        <v>4600004377</v>
      </c>
      <c r="O9" s="525">
        <f ca="1"/>
        <v>80000</v>
      </c>
      <c r="P9" s="522" t="str">
        <f ca="1"/>
        <v>Fournitures courantes</v>
      </c>
      <c r="Q9" s="523">
        <f ca="1"/>
        <v>638</v>
      </c>
      <c r="R9" s="522" t="str">
        <f ca="1"/>
        <v>JANVIER LABS</v>
      </c>
      <c r="S9" s="522" t="str">
        <f ca="1"/>
        <v/>
      </c>
      <c r="T9" s="523" t="str">
        <f ca="1"/>
        <v>FR</v>
      </c>
      <c r="U9" s="526" t="str">
        <f ca="1"/>
        <v>https://upecnumerique.sharepoint.com/:f:/r/sites/DAF-PRB/documents_contractuels/2.March%C3%A9s%20acc%C3%A8s%20LIMITE/4.Fonctionnement%20courant/Assurance/2024INSERMRON1?csf=1&amp;web=1</v>
      </c>
      <c r="V9" s="522" t="str">
        <f ca="1"/>
        <v>Tous les sites de l'UPEC sauf marché(s) réservé(s) ou limité(s) à certains services particuliers. Contacter le Pôle achats dans le doute.</v>
      </c>
      <c r="W9" s="523" t="str">
        <f ca="1"/>
        <v>KA.01 ; KA.02</v>
      </c>
      <c r="X9" s="527" t="str">
        <f ca="1"/>
        <v>RATS ET LIGNEES ENTRETENUES DE RATS</v>
      </c>
    </row>
    <row r="10" spans="1:24" ht="50.15" customHeight="1" x14ac:dyDescent="0.35">
      <c r="A10" s="236" t="str">
        <f ca="1"/>
        <v>Marché en cours</v>
      </c>
      <c r="B10" s="521" t="str">
        <f ca="1"/>
        <v>K</v>
      </c>
      <c r="C10" s="521" t="str">
        <f ca="1"/>
        <v>🐁 Expérimentation</v>
      </c>
      <c r="D10" s="522" t="str">
        <f ca="1"/>
        <v>Pôle Achats</v>
      </c>
      <c r="E10" s="523" t="str">
        <f ca="1"/>
        <v>2024INSERMRON2</v>
      </c>
      <c r="F10" s="522" t="str">
        <f ca="1"/>
        <v>fourniture d'alimentation pour rongeurs</v>
      </c>
      <c r="G10" s="523" t="str">
        <f ca="1"/>
        <v>2024INSERMRON2</v>
      </c>
      <c r="H10" s="522" t="str">
        <f ca="1"/>
        <v>fourniture d'alimentation pour rongeurs</v>
      </c>
      <c r="I10" s="523" t="str">
        <f ca="1"/>
        <v>Convention de recherche</v>
      </c>
      <c r="J10" s="523" t="str">
        <f ca="1"/>
        <v>Accord-cadre</v>
      </c>
      <c r="K10" s="523" t="str">
        <f ca="1"/>
        <v>à bons de commande avec maximum</v>
      </c>
      <c r="L10" s="524">
        <f ca="1"/>
        <v>45471</v>
      </c>
      <c r="M10" s="524">
        <f ca="1"/>
        <v>46931</v>
      </c>
      <c r="N10" s="523">
        <f ca="1"/>
        <v>4600004378</v>
      </c>
      <c r="O10" s="525">
        <f ca="1"/>
        <v>120000</v>
      </c>
      <c r="P10" s="522" t="str">
        <f ca="1"/>
        <v>Fournitures courantes</v>
      </c>
      <c r="Q10" s="523">
        <f ca="1"/>
        <v>1161</v>
      </c>
      <c r="R10" s="522" t="str">
        <f ca="1"/>
        <v>SAS SAFE</v>
      </c>
      <c r="S10" s="522" t="str">
        <f ca="1"/>
        <v/>
      </c>
      <c r="T10" s="523" t="str">
        <f ca="1"/>
        <v>FR</v>
      </c>
      <c r="U10" s="526" t="str">
        <f ca="1"/>
        <v>https://upecnumerique.sharepoint.com/:f:/r/sites/DAF-PRB/documents_contractuels/2.March%C3%A9s%20acc%C3%A8s%20LIMITE/4.Fonctionnement%20courant/Assurance/2024INSERMRON2?csf=1&amp;web=1</v>
      </c>
      <c r="V10" s="522" t="str">
        <f ca="1"/>
        <v>Tous les sites de l'UPEC sauf marché(s) réservé(s) ou limité(s) à certains services particuliers. Contacter le Pôle achats dans le doute.</v>
      </c>
      <c r="W10" s="523" t="str">
        <f ca="1"/>
        <v>KB.02</v>
      </c>
      <c r="X10" s="527" t="str">
        <f ca="1"/>
        <v>ALIMENTS COMPOSES POUR RONGEURS ET PETITS MAMMIFERES</v>
      </c>
    </row>
    <row r="11" spans="1:24" ht="50.15" customHeight="1" x14ac:dyDescent="0.35">
      <c r="A11" s="237" t="str">
        <f ca="1"/>
        <v>Marché en cours</v>
      </c>
      <c r="B11" s="529" t="str">
        <f ca="1"/>
        <v>K</v>
      </c>
      <c r="C11" s="529" t="str">
        <f ca="1"/>
        <v>🐁 Expérimentation</v>
      </c>
      <c r="D11" s="530" t="str">
        <f ca="1"/>
        <v>Pôle Achats</v>
      </c>
      <c r="E11" s="531" t="str">
        <f ca="1"/>
        <v>2024INSERMRON4</v>
      </c>
      <c r="F11" s="530" t="str">
        <f ca="1"/>
        <v>fourniture de litières pour rongeurs</v>
      </c>
      <c r="G11" s="531" t="str">
        <f ca="1"/>
        <v>2024INSERMRON4</v>
      </c>
      <c r="H11" s="530" t="str">
        <f ca="1"/>
        <v>fourniture de litières pour rongeurs</v>
      </c>
      <c r="I11" s="531" t="str">
        <f ca="1"/>
        <v>Convention de recherche</v>
      </c>
      <c r="J11" s="531" t="str">
        <f ca="1"/>
        <v>Accord-cadre</v>
      </c>
      <c r="K11" s="531" t="str">
        <f ca="1"/>
        <v>à bons de commande avec maximum</v>
      </c>
      <c r="L11" s="532">
        <f ca="1"/>
        <v>45471</v>
      </c>
      <c r="M11" s="532">
        <f ca="1"/>
        <v>46931</v>
      </c>
      <c r="N11" s="531">
        <f ca="1"/>
        <v>4600004380</v>
      </c>
      <c r="O11" s="533">
        <f ca="1"/>
        <v>40000</v>
      </c>
      <c r="P11" s="530" t="str">
        <f ca="1"/>
        <v>Fournitures courantes</v>
      </c>
      <c r="Q11" s="531">
        <f ca="1"/>
        <v>1161</v>
      </c>
      <c r="R11" s="530" t="str">
        <f ca="1"/>
        <v>SAS SAFE</v>
      </c>
      <c r="S11" s="530" t="str">
        <f ca="1"/>
        <v/>
      </c>
      <c r="T11" s="531" t="str">
        <f ca="1"/>
        <v>FR</v>
      </c>
      <c r="U11" s="534" t="str">
        <f ca="1"/>
        <v>https://upecnumerique.sharepoint.com/:f:/r/sites/DAF-PRB/documents_contractuels/2.March%C3%A9s%20acc%C3%A8s%20LIMITE/4.Fonctionnement%20courant/Assurance/2024INSERMRON4?csf=1&amp;web=1</v>
      </c>
      <c r="V11" s="530" t="str">
        <f ca="1"/>
        <v>Tous les sites de l'UPEC sauf marché(s) réservé(s) ou limité(s) à certains services particuliers. Contacter le Pôle achats dans le doute.</v>
      </c>
      <c r="W11" s="531" t="str">
        <f ca="1"/>
        <v>KC.21</v>
      </c>
      <c r="X11" s="535" t="str">
        <f ca="1"/>
        <v>LITIERE</v>
      </c>
    </row>
    <row r="12" spans="1:24" x14ac:dyDescent="0.35">
      <c r="C12" s="185"/>
      <c r="U12" s="181"/>
    </row>
    <row r="13" spans="1:24" x14ac:dyDescent="0.35">
      <c r="C13" s="185"/>
      <c r="U13" s="181"/>
    </row>
    <row r="14" spans="1:24" x14ac:dyDescent="0.35">
      <c r="C14" s="185"/>
      <c r="U14" s="181"/>
    </row>
    <row r="15" spans="1:24" x14ac:dyDescent="0.35">
      <c r="C15" s="185"/>
      <c r="U15" s="181"/>
    </row>
    <row r="16" spans="1:24" x14ac:dyDescent="0.35">
      <c r="C16" s="185"/>
      <c r="U16" s="181"/>
    </row>
    <row r="17" spans="3:21" x14ac:dyDescent="0.35">
      <c r="C17" s="185"/>
      <c r="U17" s="181"/>
    </row>
    <row r="18" spans="3:21" x14ac:dyDescent="0.35">
      <c r="C18" s="185"/>
      <c r="U18" s="181"/>
    </row>
    <row r="19" spans="3:21" x14ac:dyDescent="0.35">
      <c r="C19" s="185"/>
      <c r="U19" s="181"/>
    </row>
    <row r="20" spans="3:21" x14ac:dyDescent="0.35">
      <c r="C20" s="185"/>
      <c r="U20" s="181"/>
    </row>
    <row r="21" spans="3:21" x14ac:dyDescent="0.35">
      <c r="C21" s="185"/>
      <c r="U21" s="181"/>
    </row>
    <row r="22" spans="3:21" x14ac:dyDescent="0.35">
      <c r="C22" s="185"/>
      <c r="U22" s="181"/>
    </row>
    <row r="23" spans="3:21" x14ac:dyDescent="0.35">
      <c r="C23" s="185"/>
      <c r="U23" s="181"/>
    </row>
    <row r="24" spans="3:21" x14ac:dyDescent="0.35">
      <c r="C24" s="185"/>
      <c r="U24" s="181"/>
    </row>
    <row r="25" spans="3:21" x14ac:dyDescent="0.35">
      <c r="C25" s="185"/>
      <c r="U25" s="181"/>
    </row>
    <row r="26" spans="3:21" x14ac:dyDescent="0.35">
      <c r="C26" s="185"/>
      <c r="U26" s="181"/>
    </row>
    <row r="27" spans="3:21" x14ac:dyDescent="0.35">
      <c r="C27" s="185"/>
      <c r="U27" s="181"/>
    </row>
    <row r="28" spans="3:21" x14ac:dyDescent="0.35">
      <c r="C28" s="185"/>
      <c r="U28" s="181"/>
    </row>
    <row r="29" spans="3:21" x14ac:dyDescent="0.35">
      <c r="C29" s="185"/>
      <c r="U29" s="181"/>
    </row>
    <row r="30" spans="3:21" x14ac:dyDescent="0.35">
      <c r="C30" s="185"/>
      <c r="U30" s="181"/>
    </row>
    <row r="31" spans="3:21" x14ac:dyDescent="0.35">
      <c r="C31" s="185"/>
      <c r="U31" s="181"/>
    </row>
    <row r="32" spans="3:21" x14ac:dyDescent="0.35">
      <c r="C32" s="185"/>
      <c r="U32" s="181"/>
    </row>
    <row r="33" spans="3:21" x14ac:dyDescent="0.35">
      <c r="C33" s="185"/>
      <c r="U33" s="181"/>
    </row>
    <row r="34" spans="3:21" x14ac:dyDescent="0.35">
      <c r="C34" s="185"/>
      <c r="U34" s="181"/>
    </row>
    <row r="35" spans="3:21" x14ac:dyDescent="0.35">
      <c r="C35" s="185"/>
      <c r="U35" s="181"/>
    </row>
    <row r="36" spans="3:21" x14ac:dyDescent="0.35">
      <c r="C36" s="185"/>
      <c r="U36" s="181"/>
    </row>
    <row r="37" spans="3:21" x14ac:dyDescent="0.35">
      <c r="C37" s="185"/>
      <c r="U37" s="181"/>
    </row>
    <row r="38" spans="3:21" x14ac:dyDescent="0.35">
      <c r="C38" s="185"/>
      <c r="U38" s="181"/>
    </row>
    <row r="39" spans="3:21" x14ac:dyDescent="0.35">
      <c r="C39" s="185"/>
      <c r="U39" s="181"/>
    </row>
    <row r="40" spans="3:21" x14ac:dyDescent="0.35">
      <c r="C40" s="185"/>
      <c r="U40" s="181"/>
    </row>
    <row r="41" spans="3:21" x14ac:dyDescent="0.35">
      <c r="C41" s="185"/>
      <c r="U41" s="181"/>
    </row>
    <row r="42" spans="3:21" x14ac:dyDescent="0.35">
      <c r="C42" s="185"/>
      <c r="U42" s="181"/>
    </row>
    <row r="43" spans="3:21" x14ac:dyDescent="0.35">
      <c r="C43" s="185"/>
      <c r="U43" s="181"/>
    </row>
    <row r="44" spans="3:21" x14ac:dyDescent="0.35">
      <c r="C44" s="185"/>
      <c r="U44" s="181"/>
    </row>
    <row r="45" spans="3:21" x14ac:dyDescent="0.35">
      <c r="C45" s="185"/>
      <c r="U45" s="181"/>
    </row>
    <row r="46" spans="3:21" x14ac:dyDescent="0.35">
      <c r="C46" s="185"/>
      <c r="U46" s="181"/>
    </row>
    <row r="47" spans="3:21" x14ac:dyDescent="0.35">
      <c r="C47" s="185"/>
      <c r="U47" s="181"/>
    </row>
    <row r="48" spans="3:21" x14ac:dyDescent="0.35">
      <c r="C48" s="185"/>
      <c r="U48" s="181"/>
    </row>
    <row r="49" spans="3:21" x14ac:dyDescent="0.35">
      <c r="C49" s="185"/>
      <c r="U49" s="181"/>
    </row>
    <row r="50" spans="3:21" x14ac:dyDescent="0.35">
      <c r="C50" s="185"/>
      <c r="U50" s="181"/>
    </row>
    <row r="51" spans="3:21" x14ac:dyDescent="0.35">
      <c r="C51" s="185"/>
      <c r="U51" s="181"/>
    </row>
    <row r="52" spans="3:21" x14ac:dyDescent="0.35">
      <c r="C52" s="185"/>
      <c r="U52" s="181"/>
    </row>
    <row r="53" spans="3:21" x14ac:dyDescent="0.35">
      <c r="C53" s="185"/>
      <c r="U53" s="181"/>
    </row>
    <row r="54" spans="3:21" x14ac:dyDescent="0.35">
      <c r="C54" s="185"/>
      <c r="U54" s="181"/>
    </row>
    <row r="55" spans="3:21" x14ac:dyDescent="0.35">
      <c r="C55" s="185"/>
      <c r="U55" s="181"/>
    </row>
    <row r="56" spans="3:21" x14ac:dyDescent="0.35">
      <c r="C56" s="185"/>
      <c r="U56" s="181"/>
    </row>
    <row r="57" spans="3:21" x14ac:dyDescent="0.35">
      <c r="C57" s="185"/>
      <c r="U57" s="181"/>
    </row>
    <row r="58" spans="3:21" x14ac:dyDescent="0.35">
      <c r="C58" s="185"/>
      <c r="U58" s="181"/>
    </row>
    <row r="59" spans="3:21" x14ac:dyDescent="0.35">
      <c r="C59" s="185"/>
      <c r="U59" s="181"/>
    </row>
    <row r="60" spans="3:21" x14ac:dyDescent="0.35">
      <c r="C60" s="185"/>
      <c r="U60" s="181"/>
    </row>
    <row r="61" spans="3:21" x14ac:dyDescent="0.35">
      <c r="C61" s="185"/>
      <c r="U61" s="181"/>
    </row>
    <row r="62" spans="3:21" x14ac:dyDescent="0.35">
      <c r="C62" s="185"/>
      <c r="U62" s="181"/>
    </row>
    <row r="63" spans="3:21" x14ac:dyDescent="0.35">
      <c r="C63" s="185"/>
      <c r="U63" s="181"/>
    </row>
    <row r="64" spans="3:21" x14ac:dyDescent="0.35">
      <c r="C64" s="185"/>
      <c r="U64" s="181"/>
    </row>
    <row r="65" spans="3:21" x14ac:dyDescent="0.35">
      <c r="C65" s="185"/>
      <c r="U65" s="181"/>
    </row>
    <row r="66" spans="3:21" x14ac:dyDescent="0.35">
      <c r="C66" s="185"/>
      <c r="U66" s="181"/>
    </row>
    <row r="67" spans="3:21" x14ac:dyDescent="0.35">
      <c r="C67" s="185"/>
      <c r="U67" s="181"/>
    </row>
    <row r="68" spans="3:21" x14ac:dyDescent="0.35">
      <c r="C68" s="185"/>
      <c r="U68" s="181"/>
    </row>
    <row r="69" spans="3:21" x14ac:dyDescent="0.35">
      <c r="C69" s="185"/>
      <c r="U69" s="181"/>
    </row>
    <row r="70" spans="3:21" x14ac:dyDescent="0.35">
      <c r="C70" s="185"/>
      <c r="U70" s="181"/>
    </row>
    <row r="71" spans="3:21" x14ac:dyDescent="0.35">
      <c r="C71" s="185"/>
      <c r="U71" s="181"/>
    </row>
    <row r="72" spans="3:21" x14ac:dyDescent="0.35">
      <c r="C72" s="185"/>
      <c r="U72" s="181"/>
    </row>
    <row r="73" spans="3:21" x14ac:dyDescent="0.35">
      <c r="C73" s="185"/>
      <c r="U73" s="181"/>
    </row>
    <row r="74" spans="3:21" x14ac:dyDescent="0.35">
      <c r="C74" s="185"/>
      <c r="U74" s="181"/>
    </row>
    <row r="75" spans="3:21" x14ac:dyDescent="0.35">
      <c r="C75" s="185"/>
      <c r="U75" s="181"/>
    </row>
    <row r="76" spans="3:21" x14ac:dyDescent="0.35">
      <c r="C76" s="185"/>
      <c r="U76" s="181"/>
    </row>
    <row r="77" spans="3:21" x14ac:dyDescent="0.35">
      <c r="C77" s="185"/>
      <c r="U77" s="181"/>
    </row>
    <row r="78" spans="3:21" x14ac:dyDescent="0.35">
      <c r="C78" s="185"/>
      <c r="U78" s="181"/>
    </row>
    <row r="79" spans="3:21" x14ac:dyDescent="0.35">
      <c r="C79" s="185"/>
      <c r="U79" s="181"/>
    </row>
    <row r="80" spans="3:21" x14ac:dyDescent="0.35">
      <c r="C80" s="185"/>
      <c r="U80" s="181"/>
    </row>
    <row r="81" spans="3:21" x14ac:dyDescent="0.35">
      <c r="C81" s="185"/>
      <c r="U81" s="181"/>
    </row>
    <row r="82" spans="3:21" x14ac:dyDescent="0.35">
      <c r="C82" s="185"/>
      <c r="U82" s="181"/>
    </row>
    <row r="83" spans="3:21" x14ac:dyDescent="0.35">
      <c r="C83" s="185"/>
      <c r="U83" s="181"/>
    </row>
    <row r="84" spans="3:21" x14ac:dyDescent="0.35">
      <c r="C84" s="185"/>
      <c r="U84" s="181"/>
    </row>
    <row r="85" spans="3:21" x14ac:dyDescent="0.35">
      <c r="C85" s="185"/>
      <c r="U85" s="181"/>
    </row>
    <row r="86" spans="3:21" x14ac:dyDescent="0.35">
      <c r="C86" s="185"/>
      <c r="U86" s="181"/>
    </row>
    <row r="87" spans="3:21" x14ac:dyDescent="0.35">
      <c r="C87" s="185"/>
      <c r="U87" s="181"/>
    </row>
    <row r="88" spans="3:21" x14ac:dyDescent="0.35">
      <c r="C88" s="185"/>
      <c r="U88" s="181"/>
    </row>
    <row r="89" spans="3:21" x14ac:dyDescent="0.35">
      <c r="C89" s="185"/>
      <c r="U89" s="181"/>
    </row>
    <row r="90" spans="3:21" x14ac:dyDescent="0.35">
      <c r="C90" s="185"/>
      <c r="U90" s="181"/>
    </row>
    <row r="91" spans="3:21" x14ac:dyDescent="0.35">
      <c r="C91" s="185"/>
      <c r="U91" s="181"/>
    </row>
    <row r="92" spans="3:21" x14ac:dyDescent="0.35">
      <c r="C92" s="185"/>
      <c r="U92" s="181"/>
    </row>
    <row r="93" spans="3:21" x14ac:dyDescent="0.35">
      <c r="C93" s="185"/>
      <c r="U93" s="181"/>
    </row>
    <row r="94" spans="3:21" x14ac:dyDescent="0.35">
      <c r="C94" s="185"/>
      <c r="U94" s="181"/>
    </row>
    <row r="95" spans="3:21" x14ac:dyDescent="0.35">
      <c r="C95" s="185"/>
      <c r="U95" s="181"/>
    </row>
    <row r="96" spans="3:21" x14ac:dyDescent="0.35">
      <c r="C96" s="185"/>
      <c r="U96" s="181"/>
    </row>
    <row r="97" spans="3:21" x14ac:dyDescent="0.35">
      <c r="C97" s="185"/>
      <c r="U97" s="181"/>
    </row>
    <row r="98" spans="3:21" x14ac:dyDescent="0.35">
      <c r="C98" s="185"/>
      <c r="U98" s="181"/>
    </row>
    <row r="99" spans="3:21" x14ac:dyDescent="0.35">
      <c r="C99" s="185"/>
      <c r="U99" s="181"/>
    </row>
    <row r="100" spans="3:21" x14ac:dyDescent="0.35">
      <c r="C100" s="185"/>
      <c r="U100" s="181"/>
    </row>
    <row r="101" spans="3:21" x14ac:dyDescent="0.35">
      <c r="C101" s="185"/>
      <c r="U101" s="181"/>
    </row>
    <row r="102" spans="3:21" x14ac:dyDescent="0.35">
      <c r="C102" s="185"/>
      <c r="U102" s="181"/>
    </row>
    <row r="103" spans="3:21" x14ac:dyDescent="0.35">
      <c r="C103" s="185"/>
      <c r="U103" s="181"/>
    </row>
    <row r="104" spans="3:21" x14ac:dyDescent="0.35">
      <c r="C104" s="185"/>
      <c r="U104" s="181"/>
    </row>
    <row r="105" spans="3:21" x14ac:dyDescent="0.35">
      <c r="C105" s="185"/>
      <c r="U105" s="181"/>
    </row>
    <row r="106" spans="3:21" x14ac:dyDescent="0.35">
      <c r="C106" s="185"/>
      <c r="U106" s="181"/>
    </row>
    <row r="107" spans="3:21" x14ac:dyDescent="0.35">
      <c r="C107" s="185"/>
      <c r="U107" s="181"/>
    </row>
    <row r="108" spans="3:21" x14ac:dyDescent="0.35">
      <c r="C108" s="185"/>
      <c r="U108" s="181"/>
    </row>
    <row r="109" spans="3:21" x14ac:dyDescent="0.35">
      <c r="C109" s="185"/>
      <c r="U109" s="181"/>
    </row>
    <row r="110" spans="3:21" x14ac:dyDescent="0.35">
      <c r="C110" s="185"/>
      <c r="U110" s="181"/>
    </row>
    <row r="111" spans="3:21" x14ac:dyDescent="0.35">
      <c r="C111" s="185"/>
      <c r="U111" s="181"/>
    </row>
    <row r="112" spans="3:21" x14ac:dyDescent="0.35">
      <c r="C112" s="185"/>
      <c r="U112" s="181"/>
    </row>
    <row r="113" spans="3:21" x14ac:dyDescent="0.35">
      <c r="C113" s="185"/>
      <c r="U113" s="181"/>
    </row>
    <row r="114" spans="3:21" x14ac:dyDescent="0.35">
      <c r="C114" s="185"/>
      <c r="U114" s="181"/>
    </row>
    <row r="115" spans="3:21" x14ac:dyDescent="0.35">
      <c r="C115" s="185"/>
      <c r="U115" s="181"/>
    </row>
    <row r="116" spans="3:21" x14ac:dyDescent="0.35">
      <c r="C116" s="185"/>
      <c r="U116" s="181"/>
    </row>
    <row r="117" spans="3:21" x14ac:dyDescent="0.35">
      <c r="C117" s="185"/>
      <c r="U117" s="181"/>
    </row>
    <row r="118" spans="3:21" x14ac:dyDescent="0.35">
      <c r="C118" s="185"/>
      <c r="U118" s="181"/>
    </row>
    <row r="119" spans="3:21" x14ac:dyDescent="0.35">
      <c r="C119" s="185"/>
      <c r="U119" s="181"/>
    </row>
    <row r="120" spans="3:21" x14ac:dyDescent="0.35">
      <c r="C120" s="185"/>
      <c r="U120" s="181"/>
    </row>
    <row r="121" spans="3:21" x14ac:dyDescent="0.35">
      <c r="C121" s="185"/>
      <c r="U121" s="181"/>
    </row>
    <row r="122" spans="3:21" x14ac:dyDescent="0.35">
      <c r="C122" s="185"/>
      <c r="U122" s="181"/>
    </row>
    <row r="123" spans="3:21" x14ac:dyDescent="0.35">
      <c r="C123" s="185"/>
      <c r="U123" s="181"/>
    </row>
    <row r="124" spans="3:21" x14ac:dyDescent="0.35">
      <c r="C124" s="185"/>
      <c r="U124" s="181"/>
    </row>
    <row r="125" spans="3:21" x14ac:dyDescent="0.35">
      <c r="C125" s="185"/>
      <c r="U125" s="181"/>
    </row>
    <row r="126" spans="3:21" x14ac:dyDescent="0.35">
      <c r="C126" s="185"/>
      <c r="U126" s="181"/>
    </row>
    <row r="127" spans="3:21" x14ac:dyDescent="0.35">
      <c r="C127" s="185"/>
      <c r="U127" s="181"/>
    </row>
    <row r="128" spans="3:21" x14ac:dyDescent="0.35">
      <c r="C128" s="185"/>
      <c r="U128" s="181"/>
    </row>
    <row r="129" spans="3:21" x14ac:dyDescent="0.35">
      <c r="C129" s="185"/>
      <c r="U129" s="181"/>
    </row>
    <row r="130" spans="3:21" x14ac:dyDescent="0.35">
      <c r="C130" s="185"/>
      <c r="U130" s="181"/>
    </row>
    <row r="131" spans="3:21" x14ac:dyDescent="0.35">
      <c r="C131" s="185"/>
      <c r="U131" s="181"/>
    </row>
    <row r="132" spans="3:21" x14ac:dyDescent="0.35">
      <c r="C132" s="185"/>
      <c r="U132" s="181"/>
    </row>
    <row r="133" spans="3:21" x14ac:dyDescent="0.35">
      <c r="C133" s="185"/>
      <c r="U133" s="181"/>
    </row>
    <row r="134" spans="3:21" x14ac:dyDescent="0.35">
      <c r="C134" s="185"/>
      <c r="U134" s="181"/>
    </row>
    <row r="135" spans="3:21" x14ac:dyDescent="0.35">
      <c r="C135" s="185"/>
      <c r="U135" s="181"/>
    </row>
    <row r="136" spans="3:21" x14ac:dyDescent="0.35">
      <c r="C136" s="185"/>
      <c r="U136" s="181"/>
    </row>
    <row r="137" spans="3:21" x14ac:dyDescent="0.35">
      <c r="C137" s="185"/>
      <c r="U137" s="181"/>
    </row>
    <row r="138" spans="3:21" x14ac:dyDescent="0.35">
      <c r="C138" s="185"/>
      <c r="U138" s="181"/>
    </row>
    <row r="139" spans="3:21" x14ac:dyDescent="0.35">
      <c r="C139" s="185"/>
      <c r="U139" s="181"/>
    </row>
    <row r="140" spans="3:21" x14ac:dyDescent="0.35">
      <c r="C140" s="185"/>
      <c r="U140" s="181"/>
    </row>
    <row r="141" spans="3:21" x14ac:dyDescent="0.35">
      <c r="C141" s="185"/>
      <c r="U141" s="181"/>
    </row>
    <row r="142" spans="3:21" x14ac:dyDescent="0.35">
      <c r="C142" s="185"/>
      <c r="U142" s="181"/>
    </row>
    <row r="143" spans="3:21" x14ac:dyDescent="0.35">
      <c r="C143" s="185"/>
      <c r="U143" s="181"/>
    </row>
    <row r="144" spans="3:21" x14ac:dyDescent="0.35">
      <c r="C144" s="185"/>
      <c r="U144" s="181"/>
    </row>
    <row r="145" spans="3:21" x14ac:dyDescent="0.35">
      <c r="C145" s="185"/>
      <c r="U145" s="181"/>
    </row>
    <row r="146" spans="3:21" x14ac:dyDescent="0.35">
      <c r="C146" s="185"/>
      <c r="U146" s="181"/>
    </row>
    <row r="147" spans="3:21" x14ac:dyDescent="0.35">
      <c r="C147" s="185"/>
      <c r="U147" s="181"/>
    </row>
    <row r="148" spans="3:21" x14ac:dyDescent="0.35">
      <c r="C148" s="185"/>
      <c r="U148" s="181"/>
    </row>
    <row r="149" spans="3:21" x14ac:dyDescent="0.35">
      <c r="C149" s="185"/>
      <c r="U149" s="181"/>
    </row>
    <row r="150" spans="3:21" x14ac:dyDescent="0.35">
      <c r="C150" s="185"/>
      <c r="U150" s="181"/>
    </row>
    <row r="151" spans="3:21" x14ac:dyDescent="0.35">
      <c r="C151" s="185"/>
      <c r="U151" s="181"/>
    </row>
    <row r="152" spans="3:21" x14ac:dyDescent="0.35">
      <c r="C152" s="185"/>
      <c r="U152" s="181"/>
    </row>
    <row r="153" spans="3:21" x14ac:dyDescent="0.35">
      <c r="C153" s="185"/>
      <c r="U153" s="181"/>
    </row>
    <row r="154" spans="3:21" x14ac:dyDescent="0.35">
      <c r="C154" s="185"/>
      <c r="U154" s="181"/>
    </row>
    <row r="155" spans="3:21" x14ac:dyDescent="0.35">
      <c r="C155" s="185"/>
      <c r="U155" s="181"/>
    </row>
    <row r="156" spans="3:21" x14ac:dyDescent="0.35">
      <c r="C156" s="185"/>
      <c r="U156" s="181"/>
    </row>
    <row r="157" spans="3:21" x14ac:dyDescent="0.35">
      <c r="C157" s="185"/>
      <c r="U157" s="181"/>
    </row>
    <row r="158" spans="3:21" x14ac:dyDescent="0.35">
      <c r="C158" s="185"/>
      <c r="U158" s="181"/>
    </row>
    <row r="159" spans="3:21" x14ac:dyDescent="0.35">
      <c r="C159" s="185"/>
      <c r="U159" s="181"/>
    </row>
    <row r="160" spans="3:21" x14ac:dyDescent="0.35">
      <c r="C160" s="185"/>
      <c r="U160" s="181"/>
    </row>
    <row r="161" spans="3:21" x14ac:dyDescent="0.35">
      <c r="C161" s="185"/>
      <c r="U161" s="181"/>
    </row>
    <row r="162" spans="3:21" x14ac:dyDescent="0.35">
      <c r="C162" s="185"/>
      <c r="U162" s="181"/>
    </row>
    <row r="163" spans="3:21" x14ac:dyDescent="0.35">
      <c r="C163" s="185"/>
      <c r="U163" s="181"/>
    </row>
    <row r="164" spans="3:21" x14ac:dyDescent="0.35">
      <c r="C164" s="185"/>
      <c r="U164" s="181"/>
    </row>
    <row r="165" spans="3:21" x14ac:dyDescent="0.35">
      <c r="C165" s="185"/>
      <c r="U165" s="181"/>
    </row>
    <row r="166" spans="3:21" x14ac:dyDescent="0.35">
      <c r="C166" s="185"/>
      <c r="U166" s="181"/>
    </row>
    <row r="167" spans="3:21" x14ac:dyDescent="0.35">
      <c r="C167" s="185"/>
      <c r="U167" s="181"/>
    </row>
    <row r="168" spans="3:21" x14ac:dyDescent="0.35">
      <c r="C168" s="185"/>
      <c r="U168" s="181"/>
    </row>
    <row r="169" spans="3:21" x14ac:dyDescent="0.35">
      <c r="C169" s="185"/>
      <c r="U169" s="181"/>
    </row>
    <row r="170" spans="3:21" x14ac:dyDescent="0.35">
      <c r="C170" s="185"/>
      <c r="U170" s="181"/>
    </row>
    <row r="171" spans="3:21" x14ac:dyDescent="0.35">
      <c r="C171" s="185"/>
      <c r="U171" s="181"/>
    </row>
    <row r="172" spans="3:21" x14ac:dyDescent="0.35">
      <c r="C172" s="185"/>
      <c r="U172" s="181"/>
    </row>
    <row r="173" spans="3:21" x14ac:dyDescent="0.35">
      <c r="C173" s="185"/>
      <c r="U173" s="181"/>
    </row>
    <row r="174" spans="3:21" x14ac:dyDescent="0.35">
      <c r="C174" s="185"/>
      <c r="U174" s="181"/>
    </row>
    <row r="175" spans="3:21" x14ac:dyDescent="0.35">
      <c r="C175" s="185"/>
      <c r="U175" s="181"/>
    </row>
    <row r="176" spans="3:21" x14ac:dyDescent="0.35">
      <c r="C176" s="185"/>
      <c r="U176" s="181"/>
    </row>
    <row r="177" spans="3:21" x14ac:dyDescent="0.35">
      <c r="C177" s="185"/>
      <c r="U177" s="181"/>
    </row>
    <row r="178" spans="3:21" x14ac:dyDescent="0.35">
      <c r="C178" s="185"/>
      <c r="U178" s="181"/>
    </row>
    <row r="179" spans="3:21" x14ac:dyDescent="0.35">
      <c r="C179" s="185"/>
      <c r="U179" s="181"/>
    </row>
    <row r="180" spans="3:21" x14ac:dyDescent="0.35">
      <c r="C180" s="185"/>
      <c r="U180" s="181"/>
    </row>
    <row r="181" spans="3:21" x14ac:dyDescent="0.35">
      <c r="C181" s="185"/>
      <c r="U181" s="181"/>
    </row>
    <row r="182" spans="3:21" x14ac:dyDescent="0.35">
      <c r="C182" s="185"/>
      <c r="U182" s="181"/>
    </row>
    <row r="183" spans="3:21" x14ac:dyDescent="0.35">
      <c r="C183" s="185"/>
      <c r="U183" s="181"/>
    </row>
    <row r="184" spans="3:21" x14ac:dyDescent="0.35">
      <c r="C184" s="185"/>
      <c r="U184" s="181"/>
    </row>
    <row r="185" spans="3:21" x14ac:dyDescent="0.35">
      <c r="C185" s="185"/>
      <c r="U185" s="181"/>
    </row>
    <row r="186" spans="3:21" x14ac:dyDescent="0.35">
      <c r="C186" s="185"/>
      <c r="U186" s="181"/>
    </row>
    <row r="187" spans="3:21" x14ac:dyDescent="0.35">
      <c r="C187" s="185"/>
      <c r="U187" s="181"/>
    </row>
    <row r="188" spans="3:21" x14ac:dyDescent="0.35">
      <c r="C188" s="185"/>
      <c r="U188" s="181"/>
    </row>
    <row r="189" spans="3:21" x14ac:dyDescent="0.35">
      <c r="C189" s="185"/>
      <c r="U189" s="181"/>
    </row>
    <row r="190" spans="3:21" x14ac:dyDescent="0.35">
      <c r="C190" s="185"/>
      <c r="U190" s="181"/>
    </row>
    <row r="191" spans="3:21" x14ac:dyDescent="0.35">
      <c r="C191" s="185"/>
      <c r="U191" s="181"/>
    </row>
    <row r="192" spans="3:21" x14ac:dyDescent="0.35">
      <c r="C192" s="185"/>
      <c r="U192" s="181"/>
    </row>
    <row r="193" spans="3:21" x14ac:dyDescent="0.35">
      <c r="C193" s="185"/>
      <c r="U193" s="181"/>
    </row>
    <row r="194" spans="3:21" x14ac:dyDescent="0.35">
      <c r="C194" s="185"/>
      <c r="U194" s="181"/>
    </row>
    <row r="195" spans="3:21" x14ac:dyDescent="0.35">
      <c r="C195" s="185"/>
      <c r="U195" s="181"/>
    </row>
    <row r="196" spans="3:21" x14ac:dyDescent="0.35">
      <c r="C196" s="185"/>
      <c r="U196" s="181"/>
    </row>
    <row r="197" spans="3:21" x14ac:dyDescent="0.35">
      <c r="C197" s="185"/>
      <c r="U197" s="181"/>
    </row>
    <row r="198" spans="3:21" x14ac:dyDescent="0.35">
      <c r="C198" s="185"/>
      <c r="U198" s="181"/>
    </row>
    <row r="199" spans="3:21" x14ac:dyDescent="0.35">
      <c r="C199" s="185"/>
      <c r="U199" s="181"/>
    </row>
    <row r="200" spans="3:21" x14ac:dyDescent="0.35">
      <c r="C200" s="185"/>
      <c r="U200" s="181"/>
    </row>
    <row r="201" spans="3:21" x14ac:dyDescent="0.35">
      <c r="C201" s="185"/>
    </row>
    <row r="202" spans="3:21" x14ac:dyDescent="0.35">
      <c r="C202" s="185"/>
    </row>
    <row r="203" spans="3:21" x14ac:dyDescent="0.35">
      <c r="C203" s="185"/>
    </row>
    <row r="204" spans="3:21" x14ac:dyDescent="0.35">
      <c r="C204" s="185"/>
    </row>
    <row r="205" spans="3:21" x14ac:dyDescent="0.35">
      <c r="C205" s="185"/>
    </row>
    <row r="206" spans="3:21" x14ac:dyDescent="0.35">
      <c r="C206" s="185"/>
    </row>
    <row r="207" spans="3:21" x14ac:dyDescent="0.35">
      <c r="C207" s="185"/>
    </row>
    <row r="208" spans="3:21" x14ac:dyDescent="0.35">
      <c r="C208" s="185"/>
    </row>
    <row r="209" spans="3:3" x14ac:dyDescent="0.35">
      <c r="C209" s="185"/>
    </row>
    <row r="210" spans="3:3" x14ac:dyDescent="0.35">
      <c r="C210" s="185"/>
    </row>
    <row r="211" spans="3:3" x14ac:dyDescent="0.35">
      <c r="C211" s="185"/>
    </row>
    <row r="212" spans="3:3" x14ac:dyDescent="0.35">
      <c r="C212" s="185"/>
    </row>
    <row r="213" spans="3:3" x14ac:dyDescent="0.35">
      <c r="C213" s="185"/>
    </row>
    <row r="214" spans="3:3" x14ac:dyDescent="0.35">
      <c r="C214" s="185"/>
    </row>
    <row r="215" spans="3:3" x14ac:dyDescent="0.35">
      <c r="C215" s="185"/>
    </row>
    <row r="216" spans="3:3" x14ac:dyDescent="0.35">
      <c r="C216" s="185"/>
    </row>
    <row r="217" spans="3:3" x14ac:dyDescent="0.35">
      <c r="C217" s="185"/>
    </row>
    <row r="218" spans="3:3" x14ac:dyDescent="0.35">
      <c r="C218" s="185"/>
    </row>
    <row r="219" spans="3:3" x14ac:dyDescent="0.35">
      <c r="C219" s="185"/>
    </row>
    <row r="220" spans="3:3" x14ac:dyDescent="0.35">
      <c r="C220" s="185"/>
    </row>
    <row r="221" spans="3:3" x14ac:dyDescent="0.35">
      <c r="C221" s="185"/>
    </row>
    <row r="222" spans="3:3" x14ac:dyDescent="0.35">
      <c r="C222" s="185"/>
    </row>
    <row r="223" spans="3:3" x14ac:dyDescent="0.35">
      <c r="C223" s="185"/>
    </row>
    <row r="224" spans="3:3" x14ac:dyDescent="0.35">
      <c r="C224" s="185"/>
    </row>
    <row r="225" spans="3:3" x14ac:dyDescent="0.35">
      <c r="C225" s="185"/>
    </row>
    <row r="226" spans="3:3" x14ac:dyDescent="0.35">
      <c r="C226" s="185"/>
    </row>
    <row r="227" spans="3:3" x14ac:dyDescent="0.35">
      <c r="C227" s="185"/>
    </row>
    <row r="228" spans="3:3" x14ac:dyDescent="0.35">
      <c r="C228" s="185"/>
    </row>
    <row r="229" spans="3:3" x14ac:dyDescent="0.35">
      <c r="C229" s="185"/>
    </row>
    <row r="230" spans="3:3" x14ac:dyDescent="0.35">
      <c r="C230" s="185"/>
    </row>
    <row r="231" spans="3:3" x14ac:dyDescent="0.35">
      <c r="C231" s="185"/>
    </row>
    <row r="232" spans="3:3" x14ac:dyDescent="0.35">
      <c r="C232" s="185"/>
    </row>
    <row r="233" spans="3:3" x14ac:dyDescent="0.35">
      <c r="C233" s="185"/>
    </row>
    <row r="234" spans="3:3" x14ac:dyDescent="0.35">
      <c r="C234" s="185"/>
    </row>
    <row r="235" spans="3:3" x14ac:dyDescent="0.35">
      <c r="C235" s="185"/>
    </row>
    <row r="236" spans="3:3" x14ac:dyDescent="0.35">
      <c r="C236" s="185"/>
    </row>
    <row r="237" spans="3:3" x14ac:dyDescent="0.35">
      <c r="C237" s="185"/>
    </row>
    <row r="238" spans="3:3" x14ac:dyDescent="0.35">
      <c r="C238" s="185"/>
    </row>
    <row r="239" spans="3:3" x14ac:dyDescent="0.35">
      <c r="C239" s="185"/>
    </row>
    <row r="240" spans="3:3" x14ac:dyDescent="0.35">
      <c r="C240" s="185"/>
    </row>
    <row r="241" spans="3:3" x14ac:dyDescent="0.35">
      <c r="C241" s="185"/>
    </row>
    <row r="242" spans="3:3" x14ac:dyDescent="0.35">
      <c r="C242" s="185"/>
    </row>
    <row r="243" spans="3:3" x14ac:dyDescent="0.35">
      <c r="C243" s="185"/>
    </row>
    <row r="244" spans="3:3" x14ac:dyDescent="0.35">
      <c r="C244" s="185"/>
    </row>
    <row r="245" spans="3:3" x14ac:dyDescent="0.35">
      <c r="C245" s="185"/>
    </row>
    <row r="246" spans="3:3" x14ac:dyDescent="0.35">
      <c r="C246" s="185"/>
    </row>
    <row r="247" spans="3:3" x14ac:dyDescent="0.35">
      <c r="C247" s="185"/>
    </row>
    <row r="248" spans="3:3" x14ac:dyDescent="0.35">
      <c r="C248" s="185"/>
    </row>
    <row r="249" spans="3:3" x14ac:dyDescent="0.35">
      <c r="C249" s="185"/>
    </row>
    <row r="250" spans="3:3" x14ac:dyDescent="0.35">
      <c r="C250" s="185"/>
    </row>
    <row r="251" spans="3:3" x14ac:dyDescent="0.35">
      <c r="C251" s="185"/>
    </row>
    <row r="252" spans="3:3" x14ac:dyDescent="0.35">
      <c r="C252" s="185"/>
    </row>
    <row r="253" spans="3:3" x14ac:dyDescent="0.35">
      <c r="C253" s="185"/>
    </row>
    <row r="254" spans="3:3" x14ac:dyDescent="0.35">
      <c r="C254" s="185"/>
    </row>
    <row r="255" spans="3:3" x14ac:dyDescent="0.35">
      <c r="C255" s="185"/>
    </row>
    <row r="256" spans="3:3" x14ac:dyDescent="0.35">
      <c r="C256" s="185"/>
    </row>
    <row r="257" spans="3:3" x14ac:dyDescent="0.35">
      <c r="C257" s="185"/>
    </row>
    <row r="258" spans="3:3" x14ac:dyDescent="0.35">
      <c r="C258" s="185"/>
    </row>
    <row r="259" spans="3:3" x14ac:dyDescent="0.35">
      <c r="C259" s="185"/>
    </row>
    <row r="260" spans="3:3" x14ac:dyDescent="0.35">
      <c r="C260" s="185"/>
    </row>
    <row r="261" spans="3:3" x14ac:dyDescent="0.35">
      <c r="C261" s="185"/>
    </row>
    <row r="262" spans="3:3" x14ac:dyDescent="0.35">
      <c r="C262" s="185"/>
    </row>
    <row r="263" spans="3:3" x14ac:dyDescent="0.35">
      <c r="C263" s="185"/>
    </row>
    <row r="264" spans="3:3" x14ac:dyDescent="0.35">
      <c r="C264" s="185"/>
    </row>
    <row r="265" spans="3:3" x14ac:dyDescent="0.35">
      <c r="C265" s="185"/>
    </row>
    <row r="266" spans="3:3" x14ac:dyDescent="0.35">
      <c r="C266" s="185"/>
    </row>
    <row r="267" spans="3:3" x14ac:dyDescent="0.35">
      <c r="C267" s="185"/>
    </row>
    <row r="268" spans="3:3" x14ac:dyDescent="0.35">
      <c r="C268" s="185"/>
    </row>
    <row r="269" spans="3:3" x14ac:dyDescent="0.35">
      <c r="C269" s="185"/>
    </row>
    <row r="270" spans="3:3" x14ac:dyDescent="0.35">
      <c r="C270" s="185"/>
    </row>
    <row r="271" spans="3:3" x14ac:dyDescent="0.35">
      <c r="C271" s="185"/>
    </row>
    <row r="272" spans="3:3" x14ac:dyDescent="0.35">
      <c r="C272" s="185"/>
    </row>
    <row r="273" spans="3:3" x14ac:dyDescent="0.35">
      <c r="C273" s="185"/>
    </row>
    <row r="274" spans="3:3" x14ac:dyDescent="0.35">
      <c r="C274" s="185"/>
    </row>
    <row r="275" spans="3:3" x14ac:dyDescent="0.35">
      <c r="C275" s="185"/>
    </row>
    <row r="276" spans="3:3" x14ac:dyDescent="0.35">
      <c r="C276" s="185"/>
    </row>
    <row r="277" spans="3:3" x14ac:dyDescent="0.35">
      <c r="C277" s="185"/>
    </row>
    <row r="278" spans="3:3" x14ac:dyDescent="0.35">
      <c r="C278" s="185"/>
    </row>
    <row r="279" spans="3:3" x14ac:dyDescent="0.35">
      <c r="C279" s="185"/>
    </row>
    <row r="280" spans="3:3" x14ac:dyDescent="0.35">
      <c r="C280" s="185"/>
    </row>
    <row r="281" spans="3:3" x14ac:dyDescent="0.35">
      <c r="C281" s="185"/>
    </row>
    <row r="282" spans="3:3" x14ac:dyDescent="0.35">
      <c r="C282" s="185"/>
    </row>
    <row r="283" spans="3:3" x14ac:dyDescent="0.35">
      <c r="C283" s="185"/>
    </row>
    <row r="284" spans="3:3" x14ac:dyDescent="0.35">
      <c r="C284" s="185"/>
    </row>
    <row r="285" spans="3:3" x14ac:dyDescent="0.35">
      <c r="C285" s="185"/>
    </row>
    <row r="286" spans="3:3" x14ac:dyDescent="0.35">
      <c r="C286" s="185"/>
    </row>
    <row r="287" spans="3:3" x14ac:dyDescent="0.35">
      <c r="C287" s="185"/>
    </row>
    <row r="288" spans="3:3" x14ac:dyDescent="0.35">
      <c r="C288" s="185"/>
    </row>
    <row r="289" spans="3:3" x14ac:dyDescent="0.35">
      <c r="C289" s="185"/>
    </row>
    <row r="290" spans="3:3" x14ac:dyDescent="0.35">
      <c r="C290" s="185"/>
    </row>
    <row r="291" spans="3:3" x14ac:dyDescent="0.35">
      <c r="C291" s="185"/>
    </row>
    <row r="292" spans="3:3" x14ac:dyDescent="0.35">
      <c r="C292" s="185"/>
    </row>
    <row r="293" spans="3:3" x14ac:dyDescent="0.35">
      <c r="C293" s="185"/>
    </row>
    <row r="294" spans="3:3" x14ac:dyDescent="0.35">
      <c r="C294" s="185"/>
    </row>
    <row r="295" spans="3:3" x14ac:dyDescent="0.35">
      <c r="C295" s="185"/>
    </row>
    <row r="296" spans="3:3" x14ac:dyDescent="0.35">
      <c r="C296" s="185"/>
    </row>
    <row r="297" spans="3:3" x14ac:dyDescent="0.35">
      <c r="C297" s="185"/>
    </row>
    <row r="298" spans="3:3" x14ac:dyDescent="0.35">
      <c r="C298" s="185"/>
    </row>
    <row r="299" spans="3:3" x14ac:dyDescent="0.35">
      <c r="C299" s="185"/>
    </row>
    <row r="300" spans="3:3" x14ac:dyDescent="0.35">
      <c r="C300" s="185"/>
    </row>
    <row r="301" spans="3:3" x14ac:dyDescent="0.35">
      <c r="C301" s="185"/>
    </row>
    <row r="302" spans="3:3" x14ac:dyDescent="0.35">
      <c r="C302" s="185"/>
    </row>
    <row r="303" spans="3:3" x14ac:dyDescent="0.35">
      <c r="C303" s="185"/>
    </row>
    <row r="304" spans="3:3" x14ac:dyDescent="0.35">
      <c r="C304" s="185"/>
    </row>
    <row r="305" spans="3:3" x14ac:dyDescent="0.35">
      <c r="C305" s="185"/>
    </row>
    <row r="306" spans="3:3" x14ac:dyDescent="0.35">
      <c r="C306" s="185"/>
    </row>
    <row r="307" spans="3:3" x14ac:dyDescent="0.35">
      <c r="C307" s="185"/>
    </row>
    <row r="308" spans="3:3" x14ac:dyDescent="0.35">
      <c r="C308" s="185"/>
    </row>
    <row r="309" spans="3:3" x14ac:dyDescent="0.35">
      <c r="C309" s="185"/>
    </row>
    <row r="310" spans="3:3" x14ac:dyDescent="0.35">
      <c r="C310" s="185"/>
    </row>
    <row r="311" spans="3:3" x14ac:dyDescent="0.35">
      <c r="C311" s="185"/>
    </row>
    <row r="312" spans="3:3" x14ac:dyDescent="0.35">
      <c r="C312" s="185"/>
    </row>
    <row r="313" spans="3:3" x14ac:dyDescent="0.35">
      <c r="C313" s="185"/>
    </row>
    <row r="314" spans="3:3" x14ac:dyDescent="0.35">
      <c r="C314" s="185"/>
    </row>
    <row r="315" spans="3:3" x14ac:dyDescent="0.35">
      <c r="C315" s="185"/>
    </row>
    <row r="316" spans="3:3" x14ac:dyDescent="0.35">
      <c r="C316" s="185"/>
    </row>
    <row r="317" spans="3:3" x14ac:dyDescent="0.35">
      <c r="C317" s="185"/>
    </row>
    <row r="318" spans="3:3" x14ac:dyDescent="0.35">
      <c r="C318" s="185"/>
    </row>
    <row r="319" spans="3:3" x14ac:dyDescent="0.35">
      <c r="C319" s="185"/>
    </row>
    <row r="320" spans="3:3" x14ac:dyDescent="0.35">
      <c r="C320" s="185"/>
    </row>
    <row r="321" spans="3:3" x14ac:dyDescent="0.35">
      <c r="C321" s="185"/>
    </row>
    <row r="322" spans="3:3" x14ac:dyDescent="0.35">
      <c r="C322" s="185"/>
    </row>
    <row r="323" spans="3:3" x14ac:dyDescent="0.35">
      <c r="C323" s="185"/>
    </row>
    <row r="324" spans="3:3" x14ac:dyDescent="0.35">
      <c r="C324" s="185"/>
    </row>
    <row r="325" spans="3:3" x14ac:dyDescent="0.35">
      <c r="C325" s="185"/>
    </row>
    <row r="326" spans="3:3" x14ac:dyDescent="0.35">
      <c r="C326" s="185"/>
    </row>
    <row r="327" spans="3:3" x14ac:dyDescent="0.35">
      <c r="C327" s="185"/>
    </row>
    <row r="328" spans="3:3" x14ac:dyDescent="0.35">
      <c r="C328" s="185"/>
    </row>
    <row r="329" spans="3:3" x14ac:dyDescent="0.35">
      <c r="C329" s="185"/>
    </row>
    <row r="330" spans="3:3" x14ac:dyDescent="0.35">
      <c r="C330" s="185"/>
    </row>
    <row r="331" spans="3:3" x14ac:dyDescent="0.35">
      <c r="C331" s="185"/>
    </row>
    <row r="332" spans="3:3" x14ac:dyDescent="0.35">
      <c r="C332" s="185"/>
    </row>
    <row r="333" spans="3:3" x14ac:dyDescent="0.35">
      <c r="C333" s="185"/>
    </row>
    <row r="334" spans="3:3" x14ac:dyDescent="0.35">
      <c r="C334" s="185"/>
    </row>
    <row r="335" spans="3:3" x14ac:dyDescent="0.35">
      <c r="C335" s="185"/>
    </row>
    <row r="336" spans="3:3" x14ac:dyDescent="0.35">
      <c r="C336" s="185"/>
    </row>
    <row r="337" spans="3:3" x14ac:dyDescent="0.35">
      <c r="C337" s="185"/>
    </row>
    <row r="338" spans="3:3" x14ac:dyDescent="0.35">
      <c r="C338" s="185"/>
    </row>
    <row r="339" spans="3:3" x14ac:dyDescent="0.35">
      <c r="C339" s="185"/>
    </row>
    <row r="340" spans="3:3" x14ac:dyDescent="0.35">
      <c r="C340" s="185"/>
    </row>
    <row r="341" spans="3:3" x14ac:dyDescent="0.35">
      <c r="C341" s="185"/>
    </row>
    <row r="342" spans="3:3" x14ac:dyDescent="0.35">
      <c r="C342" s="185"/>
    </row>
    <row r="343" spans="3:3" x14ac:dyDescent="0.35">
      <c r="C343" s="185"/>
    </row>
    <row r="344" spans="3:3" x14ac:dyDescent="0.35">
      <c r="C344" s="185"/>
    </row>
    <row r="345" spans="3:3" x14ac:dyDescent="0.35">
      <c r="C345" s="185"/>
    </row>
    <row r="346" spans="3:3" x14ac:dyDescent="0.35">
      <c r="C346" s="185"/>
    </row>
    <row r="347" spans="3:3" x14ac:dyDescent="0.35">
      <c r="C347" s="185"/>
    </row>
    <row r="348" spans="3:3" x14ac:dyDescent="0.35">
      <c r="C348" s="185"/>
    </row>
    <row r="349" spans="3:3" x14ac:dyDescent="0.35">
      <c r="C349" s="185"/>
    </row>
    <row r="350" spans="3:3" x14ac:dyDescent="0.35">
      <c r="C350" s="185"/>
    </row>
    <row r="351" spans="3:3" x14ac:dyDescent="0.35">
      <c r="C351" s="185"/>
    </row>
    <row r="352" spans="3:3" x14ac:dyDescent="0.35">
      <c r="C352" s="185"/>
    </row>
    <row r="353" spans="3:3" x14ac:dyDescent="0.35">
      <c r="C353" s="185"/>
    </row>
    <row r="354" spans="3:3" x14ac:dyDescent="0.35">
      <c r="C354" s="185"/>
    </row>
    <row r="355" spans="3:3" x14ac:dyDescent="0.35">
      <c r="C355" s="185"/>
    </row>
    <row r="356" spans="3:3" x14ac:dyDescent="0.35">
      <c r="C356" s="185"/>
    </row>
    <row r="357" spans="3:3" x14ac:dyDescent="0.35">
      <c r="C357" s="185"/>
    </row>
    <row r="358" spans="3:3" x14ac:dyDescent="0.35">
      <c r="C358" s="185"/>
    </row>
    <row r="359" spans="3:3" x14ac:dyDescent="0.35">
      <c r="C359" s="185"/>
    </row>
    <row r="360" spans="3:3" x14ac:dyDescent="0.35">
      <c r="C360" s="185"/>
    </row>
    <row r="361" spans="3:3" x14ac:dyDescent="0.35">
      <c r="C361" s="185"/>
    </row>
    <row r="362" spans="3:3" x14ac:dyDescent="0.35">
      <c r="C362" s="185"/>
    </row>
    <row r="363" spans="3:3" x14ac:dyDescent="0.35">
      <c r="C363" s="185"/>
    </row>
    <row r="364" spans="3:3" x14ac:dyDescent="0.35">
      <c r="C364" s="185"/>
    </row>
    <row r="365" spans="3:3" x14ac:dyDescent="0.35">
      <c r="C365" s="185"/>
    </row>
    <row r="366" spans="3:3" x14ac:dyDescent="0.35">
      <c r="C366" s="185"/>
    </row>
    <row r="367" spans="3:3" x14ac:dyDescent="0.35">
      <c r="C367" s="185"/>
    </row>
    <row r="368" spans="3:3" x14ac:dyDescent="0.35">
      <c r="C368" s="185"/>
    </row>
    <row r="369" spans="3:3" x14ac:dyDescent="0.35">
      <c r="C369" s="185"/>
    </row>
    <row r="370" spans="3:3" x14ac:dyDescent="0.35">
      <c r="C370" s="185"/>
    </row>
    <row r="371" spans="3:3" x14ac:dyDescent="0.35">
      <c r="C371" s="185"/>
    </row>
    <row r="372" spans="3:3" x14ac:dyDescent="0.35">
      <c r="C372" s="185"/>
    </row>
    <row r="373" spans="3:3" x14ac:dyDescent="0.35">
      <c r="C373" s="185"/>
    </row>
    <row r="374" spans="3:3" x14ac:dyDescent="0.35">
      <c r="C374" s="185"/>
    </row>
    <row r="375" spans="3:3" x14ac:dyDescent="0.35">
      <c r="C375" s="185"/>
    </row>
    <row r="376" spans="3:3" x14ac:dyDescent="0.35">
      <c r="C376" s="185"/>
    </row>
    <row r="377" spans="3:3" x14ac:dyDescent="0.35">
      <c r="C377" s="185"/>
    </row>
    <row r="378" spans="3:3" x14ac:dyDescent="0.35">
      <c r="C378" s="185"/>
    </row>
    <row r="379" spans="3:3" x14ac:dyDescent="0.35">
      <c r="C379" s="185"/>
    </row>
    <row r="380" spans="3:3" x14ac:dyDescent="0.35">
      <c r="C380" s="185"/>
    </row>
    <row r="381" spans="3:3" x14ac:dyDescent="0.35">
      <c r="C381" s="185"/>
    </row>
    <row r="382" spans="3:3" x14ac:dyDescent="0.35">
      <c r="C382" s="185"/>
    </row>
    <row r="383" spans="3:3" x14ac:dyDescent="0.35">
      <c r="C383" s="185"/>
    </row>
    <row r="384" spans="3:3" x14ac:dyDescent="0.35">
      <c r="C384" s="185"/>
    </row>
    <row r="385" spans="3:3" x14ac:dyDescent="0.35">
      <c r="C385" s="185"/>
    </row>
    <row r="386" spans="3:3" x14ac:dyDescent="0.35">
      <c r="C386" s="185"/>
    </row>
    <row r="387" spans="3:3" x14ac:dyDescent="0.35">
      <c r="C387" s="185"/>
    </row>
    <row r="388" spans="3:3" x14ac:dyDescent="0.35">
      <c r="C388" s="185"/>
    </row>
    <row r="389" spans="3:3" x14ac:dyDescent="0.35">
      <c r="C389" s="185"/>
    </row>
    <row r="390" spans="3:3" x14ac:dyDescent="0.35">
      <c r="C390" s="185"/>
    </row>
    <row r="391" spans="3:3" x14ac:dyDescent="0.35">
      <c r="C391" s="185"/>
    </row>
    <row r="392" spans="3:3" x14ac:dyDescent="0.35">
      <c r="C392" s="185"/>
    </row>
    <row r="393" spans="3:3" x14ac:dyDescent="0.35">
      <c r="C393" s="185"/>
    </row>
    <row r="394" spans="3:3" x14ac:dyDescent="0.35">
      <c r="C394" s="185"/>
    </row>
    <row r="395" spans="3:3" x14ac:dyDescent="0.35">
      <c r="C395" s="185"/>
    </row>
    <row r="396" spans="3:3" x14ac:dyDescent="0.35">
      <c r="C396" s="185"/>
    </row>
    <row r="397" spans="3:3" x14ac:dyDescent="0.35">
      <c r="C397" s="185"/>
    </row>
    <row r="398" spans="3:3" x14ac:dyDescent="0.35">
      <c r="C398" s="185"/>
    </row>
    <row r="399" spans="3:3" x14ac:dyDescent="0.35">
      <c r="C399" s="185"/>
    </row>
    <row r="400" spans="3:3" x14ac:dyDescent="0.35">
      <c r="C400" s="185"/>
    </row>
    <row r="401" spans="3:3" x14ac:dyDescent="0.35">
      <c r="C401" s="185"/>
    </row>
    <row r="402" spans="3:3" x14ac:dyDescent="0.35">
      <c r="C402" s="185"/>
    </row>
    <row r="403" spans="3:3" x14ac:dyDescent="0.35">
      <c r="C403" s="185"/>
    </row>
    <row r="404" spans="3:3" x14ac:dyDescent="0.35">
      <c r="C404" s="185"/>
    </row>
    <row r="405" spans="3:3" x14ac:dyDescent="0.35">
      <c r="C405" s="185"/>
    </row>
    <row r="406" spans="3:3" x14ac:dyDescent="0.35">
      <c r="C406" s="185"/>
    </row>
    <row r="407" spans="3:3" x14ac:dyDescent="0.35">
      <c r="C407" s="185"/>
    </row>
    <row r="408" spans="3:3" x14ac:dyDescent="0.35">
      <c r="C408" s="185"/>
    </row>
    <row r="409" spans="3:3" x14ac:dyDescent="0.35">
      <c r="C409" s="185"/>
    </row>
    <row r="410" spans="3:3" x14ac:dyDescent="0.35">
      <c r="C410" s="185"/>
    </row>
    <row r="411" spans="3:3" x14ac:dyDescent="0.35">
      <c r="C411" s="185"/>
    </row>
    <row r="412" spans="3:3" x14ac:dyDescent="0.35">
      <c r="C412" s="185"/>
    </row>
    <row r="413" spans="3:3" x14ac:dyDescent="0.35">
      <c r="C413" s="185"/>
    </row>
    <row r="414" spans="3:3" x14ac:dyDescent="0.35">
      <c r="C414" s="185"/>
    </row>
    <row r="415" spans="3:3" x14ac:dyDescent="0.35">
      <c r="C415" s="185"/>
    </row>
    <row r="416" spans="3:3" x14ac:dyDescent="0.35">
      <c r="C416" s="185"/>
    </row>
    <row r="417" spans="3:3" x14ac:dyDescent="0.35">
      <c r="C417" s="185"/>
    </row>
    <row r="418" spans="3:3" x14ac:dyDescent="0.35">
      <c r="C418" s="185"/>
    </row>
    <row r="419" spans="3:3" x14ac:dyDescent="0.35">
      <c r="C419" s="185"/>
    </row>
    <row r="420" spans="3:3" x14ac:dyDescent="0.35">
      <c r="C420" s="185"/>
    </row>
    <row r="421" spans="3:3" x14ac:dyDescent="0.35">
      <c r="C421" s="185"/>
    </row>
    <row r="422" spans="3:3" x14ac:dyDescent="0.35">
      <c r="C422" s="185"/>
    </row>
    <row r="423" spans="3:3" x14ac:dyDescent="0.35">
      <c r="C423" s="185"/>
    </row>
    <row r="424" spans="3:3" x14ac:dyDescent="0.35">
      <c r="C424" s="185"/>
    </row>
    <row r="425" spans="3:3" x14ac:dyDescent="0.35">
      <c r="C425" s="185"/>
    </row>
    <row r="426" spans="3:3" x14ac:dyDescent="0.35">
      <c r="C426" s="185"/>
    </row>
    <row r="427" spans="3:3" x14ac:dyDescent="0.35">
      <c r="C427" s="185"/>
    </row>
    <row r="428" spans="3:3" x14ac:dyDescent="0.35">
      <c r="C428" s="185"/>
    </row>
    <row r="429" spans="3:3" x14ac:dyDescent="0.35">
      <c r="C429" s="185"/>
    </row>
    <row r="430" spans="3:3" x14ac:dyDescent="0.35">
      <c r="C430" s="185"/>
    </row>
    <row r="431" spans="3:3" x14ac:dyDescent="0.35">
      <c r="C431" s="185"/>
    </row>
    <row r="432" spans="3:3" x14ac:dyDescent="0.35">
      <c r="C432" s="185"/>
    </row>
    <row r="433" spans="3:3" x14ac:dyDescent="0.35">
      <c r="C433" s="185"/>
    </row>
    <row r="434" spans="3:3" x14ac:dyDescent="0.35">
      <c r="C434" s="185"/>
    </row>
    <row r="435" spans="3:3" x14ac:dyDescent="0.35">
      <c r="C435" s="185"/>
    </row>
    <row r="436" spans="3:3" x14ac:dyDescent="0.35">
      <c r="C436" s="185"/>
    </row>
    <row r="437" spans="3:3" x14ac:dyDescent="0.35">
      <c r="C437" s="185"/>
    </row>
    <row r="438" spans="3:3" x14ac:dyDescent="0.35">
      <c r="C438" s="185"/>
    </row>
    <row r="439" spans="3:3" x14ac:dyDescent="0.35">
      <c r="C439" s="185"/>
    </row>
    <row r="440" spans="3:3" x14ac:dyDescent="0.35">
      <c r="C440" s="185"/>
    </row>
    <row r="441" spans="3:3" x14ac:dyDescent="0.35">
      <c r="C441" s="185"/>
    </row>
    <row r="442" spans="3:3" x14ac:dyDescent="0.35">
      <c r="C442" s="185"/>
    </row>
    <row r="443" spans="3:3" x14ac:dyDescent="0.35">
      <c r="C443" s="185"/>
    </row>
    <row r="444" spans="3:3" x14ac:dyDescent="0.35">
      <c r="C444" s="185"/>
    </row>
    <row r="445" spans="3:3" x14ac:dyDescent="0.35">
      <c r="C445" s="185"/>
    </row>
    <row r="446" spans="3:3" x14ac:dyDescent="0.35">
      <c r="C446" s="185"/>
    </row>
    <row r="447" spans="3:3" x14ac:dyDescent="0.35">
      <c r="C447" s="185"/>
    </row>
    <row r="448" spans="3:3" x14ac:dyDescent="0.35">
      <c r="C448" s="185"/>
    </row>
    <row r="449" spans="3:3" x14ac:dyDescent="0.35">
      <c r="C449" s="185"/>
    </row>
    <row r="450" spans="3:3" x14ac:dyDescent="0.35">
      <c r="C450" s="185"/>
    </row>
    <row r="451" spans="3:3" x14ac:dyDescent="0.35">
      <c r="C451" s="185"/>
    </row>
    <row r="452" spans="3:3" x14ac:dyDescent="0.35">
      <c r="C452" s="185"/>
    </row>
    <row r="453" spans="3:3" x14ac:dyDescent="0.35">
      <c r="C453" s="185"/>
    </row>
    <row r="454" spans="3:3" x14ac:dyDescent="0.35">
      <c r="C454" s="185"/>
    </row>
    <row r="455" spans="3:3" x14ac:dyDescent="0.35">
      <c r="C455" s="185"/>
    </row>
    <row r="456" spans="3:3" x14ac:dyDescent="0.35">
      <c r="C456" s="185"/>
    </row>
    <row r="457" spans="3:3" x14ac:dyDescent="0.35">
      <c r="C457" s="185"/>
    </row>
    <row r="458" spans="3:3" x14ac:dyDescent="0.35">
      <c r="C458" s="185"/>
    </row>
    <row r="459" spans="3:3" x14ac:dyDescent="0.35">
      <c r="C459" s="185"/>
    </row>
    <row r="460" spans="3:3" x14ac:dyDescent="0.35">
      <c r="C460" s="185"/>
    </row>
    <row r="461" spans="3:3" x14ac:dyDescent="0.35">
      <c r="C461" s="185"/>
    </row>
    <row r="462" spans="3:3" x14ac:dyDescent="0.35">
      <c r="C462" s="185"/>
    </row>
    <row r="463" spans="3:3" x14ac:dyDescent="0.35">
      <c r="C463" s="185"/>
    </row>
    <row r="464" spans="3:3" x14ac:dyDescent="0.35">
      <c r="C464" s="185"/>
    </row>
    <row r="465" spans="3:3" x14ac:dyDescent="0.35">
      <c r="C465" s="185"/>
    </row>
    <row r="466" spans="3:3" x14ac:dyDescent="0.35">
      <c r="C466" s="185"/>
    </row>
    <row r="467" spans="3:3" x14ac:dyDescent="0.35">
      <c r="C467" s="185"/>
    </row>
    <row r="468" spans="3:3" x14ac:dyDescent="0.35">
      <c r="C468" s="185"/>
    </row>
    <row r="469" spans="3:3" x14ac:dyDescent="0.35">
      <c r="C469" s="185"/>
    </row>
    <row r="470" spans="3:3" x14ac:dyDescent="0.35">
      <c r="C470" s="185"/>
    </row>
    <row r="471" spans="3:3" x14ac:dyDescent="0.35">
      <c r="C471" s="185"/>
    </row>
    <row r="472" spans="3:3" x14ac:dyDescent="0.35">
      <c r="C472" s="185"/>
    </row>
    <row r="473" spans="3:3" x14ac:dyDescent="0.35">
      <c r="C473" s="185"/>
    </row>
    <row r="474" spans="3:3" x14ac:dyDescent="0.35">
      <c r="C474" s="185"/>
    </row>
    <row r="475" spans="3:3" x14ac:dyDescent="0.35">
      <c r="C475" s="185"/>
    </row>
    <row r="476" spans="3:3" x14ac:dyDescent="0.35">
      <c r="C476" s="185"/>
    </row>
    <row r="477" spans="3:3" x14ac:dyDescent="0.35">
      <c r="C477" s="185"/>
    </row>
    <row r="478" spans="3:3" x14ac:dyDescent="0.35">
      <c r="C478" s="185"/>
    </row>
    <row r="479" spans="3:3" x14ac:dyDescent="0.35">
      <c r="C479" s="185"/>
    </row>
    <row r="480" spans="3:3" x14ac:dyDescent="0.35">
      <c r="C480" s="185"/>
    </row>
    <row r="481" spans="3:3" x14ac:dyDescent="0.35">
      <c r="C481" s="185"/>
    </row>
    <row r="482" spans="3:3" x14ac:dyDescent="0.35">
      <c r="C482" s="185"/>
    </row>
    <row r="483" spans="3:3" x14ac:dyDescent="0.35">
      <c r="C483" s="185"/>
    </row>
    <row r="484" spans="3:3" x14ac:dyDescent="0.35">
      <c r="C484" s="185"/>
    </row>
    <row r="485" spans="3:3" x14ac:dyDescent="0.35">
      <c r="C485" s="185"/>
    </row>
    <row r="486" spans="3:3" x14ac:dyDescent="0.35">
      <c r="C486" s="185"/>
    </row>
    <row r="487" spans="3:3" x14ac:dyDescent="0.35">
      <c r="C487" s="185"/>
    </row>
    <row r="488" spans="3:3" x14ac:dyDescent="0.35">
      <c r="C488" s="185"/>
    </row>
    <row r="489" spans="3:3" x14ac:dyDescent="0.35">
      <c r="C489" s="185"/>
    </row>
    <row r="490" spans="3:3" x14ac:dyDescent="0.35">
      <c r="C490" s="185"/>
    </row>
    <row r="491" spans="3:3" x14ac:dyDescent="0.35">
      <c r="C491" s="185"/>
    </row>
    <row r="492" spans="3:3" x14ac:dyDescent="0.35">
      <c r="C492" s="185"/>
    </row>
    <row r="493" spans="3:3" x14ac:dyDescent="0.35">
      <c r="C493" s="185"/>
    </row>
    <row r="494" spans="3:3" x14ac:dyDescent="0.35">
      <c r="C494" s="185"/>
    </row>
    <row r="495" spans="3:3" x14ac:dyDescent="0.35">
      <c r="C495" s="185"/>
    </row>
    <row r="496" spans="3:3" x14ac:dyDescent="0.35">
      <c r="C496" s="185"/>
    </row>
    <row r="497" spans="3:3" x14ac:dyDescent="0.35">
      <c r="C497" s="185"/>
    </row>
    <row r="498" spans="3:3" x14ac:dyDescent="0.35">
      <c r="C498" s="185"/>
    </row>
    <row r="499" spans="3:3" x14ac:dyDescent="0.35">
      <c r="C499" s="185"/>
    </row>
    <row r="500" spans="3:3" x14ac:dyDescent="0.35">
      <c r="C500" s="185"/>
    </row>
    <row r="501" spans="3:3" x14ac:dyDescent="0.35">
      <c r="C501" s="185"/>
    </row>
    <row r="502" spans="3:3" x14ac:dyDescent="0.35">
      <c r="C502" s="185"/>
    </row>
    <row r="503" spans="3:3" x14ac:dyDescent="0.35">
      <c r="C503" s="185"/>
    </row>
    <row r="504" spans="3:3" x14ac:dyDescent="0.35">
      <c r="C504" s="185"/>
    </row>
    <row r="505" spans="3:3" x14ac:dyDescent="0.35">
      <c r="C505" s="185"/>
    </row>
    <row r="506" spans="3:3" x14ac:dyDescent="0.35">
      <c r="C506" s="185"/>
    </row>
    <row r="507" spans="3:3" x14ac:dyDescent="0.35">
      <c r="C507" s="185"/>
    </row>
    <row r="508" spans="3:3" x14ac:dyDescent="0.35">
      <c r="C508" s="185"/>
    </row>
    <row r="509" spans="3:3" x14ac:dyDescent="0.35">
      <c r="C509" s="185"/>
    </row>
    <row r="510" spans="3:3" x14ac:dyDescent="0.35">
      <c r="C510" s="185"/>
    </row>
    <row r="511" spans="3:3" x14ac:dyDescent="0.35">
      <c r="C511" s="185"/>
    </row>
    <row r="512" spans="3:3"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11">
    <cfRule type="cellIs" dxfId="95" priority="71" operator="equal">
      <formula>"Marché en cours"</formula>
    </cfRule>
    <cfRule type="cellIs" dxfId="94" priority="70" operator="equal">
      <formula>"Marché terminé"</formula>
    </cfRule>
  </conditionalFormatting>
  <conditionalFormatting sqref="U6:U1000">
    <cfRule type="expression" dxfId="93" priority="21">
      <formula>$B6="G"</formula>
    </cfRule>
    <cfRule type="expression" dxfId="92" priority="3">
      <formula>$B6="A"</formula>
    </cfRule>
    <cfRule type="expression" dxfId="91" priority="30">
      <formula>$B6="F"</formula>
    </cfRule>
    <cfRule type="expression" dxfId="90" priority="6">
      <formula>$B6="H"</formula>
    </cfRule>
    <cfRule type="expression" dxfId="89" priority="24">
      <formula>$B6="C"</formula>
    </cfRule>
    <cfRule type="expression" dxfId="88" priority="9">
      <formula>$B6="B"</formula>
    </cfRule>
    <cfRule type="expression" dxfId="87" priority="54">
      <formula>$B6="U"</formula>
    </cfRule>
    <cfRule type="expression" dxfId="86" priority="12">
      <formula>$B6="J"</formula>
    </cfRule>
    <cfRule type="expression" dxfId="85" priority="36">
      <formula>$B6="I"</formula>
    </cfRule>
    <cfRule type="expression" dxfId="84" priority="15">
      <formula>$B6="R"</formula>
    </cfRule>
    <cfRule type="expression" dxfId="83" priority="27">
      <formula>$B6="D"</formula>
    </cfRule>
    <cfRule type="expression" dxfId="82" priority="18">
      <formula>$B6="N"</formula>
    </cfRule>
    <cfRule type="expression" dxfId="81" priority="33">
      <formula>$B6="E"</formula>
    </cfRule>
    <cfRule type="expression" dxfId="80" priority="39">
      <formula>$B6="M"</formula>
    </cfRule>
    <cfRule type="expression" dxfId="79" priority="42">
      <formula>$B6="O"</formula>
    </cfRule>
    <cfRule type="expression" dxfId="78" priority="45">
      <formula>$B6="P"</formula>
    </cfRule>
    <cfRule type="expression" dxfId="77" priority="48">
      <formula>$B6="S"</formula>
    </cfRule>
    <cfRule type="expression" dxfId="76" priority="51">
      <formula>$B6="T"</formula>
    </cfRule>
    <cfRule type="expression" dxfId="75" priority="57">
      <formula>$B6="V"</formula>
    </cfRule>
    <cfRule type="expression" dxfId="74" priority="60">
      <formula>$B6="W"</formula>
    </cfRule>
    <cfRule type="expression" dxfId="73" priority="66">
      <formula>$B6="Q"</formula>
    </cfRule>
    <cfRule type="expression" dxfId="72" priority="69">
      <formula>$B6="L"</formula>
    </cfRule>
    <cfRule type="expression" dxfId="71" priority="63">
      <formula>$B6="K"</formula>
    </cfRule>
  </conditionalFormatting>
  <conditionalFormatting sqref="V6:X1000">
    <cfRule type="expression" dxfId="70" priority="2">
      <formula>$B6="A"</formula>
    </cfRule>
    <cfRule type="expression" dxfId="69" priority="41">
      <formula>$B6="O"</formula>
    </cfRule>
    <cfRule type="expression" dxfId="68" priority="5">
      <formula>$B6="H"</formula>
    </cfRule>
    <cfRule type="expression" dxfId="67" priority="44">
      <formula>$B6="P"</formula>
    </cfRule>
    <cfRule type="expression" dxfId="66" priority="8">
      <formula>$B6="B"</formula>
    </cfRule>
    <cfRule type="expression" dxfId="65" priority="47">
      <formula>$B6="S"</formula>
    </cfRule>
    <cfRule type="expression" dxfId="64" priority="14">
      <formula>$B6="R"</formula>
    </cfRule>
    <cfRule type="expression" dxfId="63" priority="50">
      <formula>$B6="T"</formula>
    </cfRule>
    <cfRule type="expression" dxfId="62" priority="17">
      <formula>$B6="N"</formula>
    </cfRule>
    <cfRule type="expression" dxfId="61" priority="53">
      <formula>$B6="U"</formula>
    </cfRule>
    <cfRule type="expression" dxfId="60" priority="20">
      <formula>$B6="G"</formula>
    </cfRule>
    <cfRule type="expression" dxfId="59" priority="56">
      <formula>$B6="V"</formula>
    </cfRule>
    <cfRule type="expression" dxfId="58" priority="23">
      <formula>$B6="C"</formula>
    </cfRule>
    <cfRule type="expression" dxfId="57" priority="59">
      <formula>$B6="W"</formula>
    </cfRule>
    <cfRule type="expression" dxfId="56" priority="26">
      <formula>$B6="D"</formula>
    </cfRule>
    <cfRule type="expression" dxfId="55" priority="62">
      <formula>$B6="K"</formula>
    </cfRule>
    <cfRule type="expression" dxfId="54" priority="38">
      <formula>$B6="M"</formula>
    </cfRule>
    <cfRule type="expression" dxfId="53" priority="65">
      <formula>$B6="Q"</formula>
    </cfRule>
    <cfRule type="expression" dxfId="52" priority="29">
      <formula>$B6="F"</formula>
    </cfRule>
    <cfRule type="expression" dxfId="51" priority="68">
      <formula>$B6="L"</formula>
    </cfRule>
    <cfRule type="expression" dxfId="50" priority="32">
      <formula>$B6="E"</formula>
    </cfRule>
    <cfRule type="expression" dxfId="49" priority="35">
      <formula>$B6="I"</formula>
    </cfRule>
    <cfRule type="expression" dxfId="48" priority="11">
      <formula>$B6="J"</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981B-E20D-4CC6-BBD4-6881E92557C4}">
  <sheetPr>
    <tabColor rgb="FF0277BD"/>
  </sheetPr>
  <dimension ref="A1:X1000"/>
  <sheetViews>
    <sheetView zoomScale="70" zoomScaleNormal="70" workbookViewId="0">
      <pane ySplit="5" topLeftCell="A6" activePane="bottomLeft" state="frozen"/>
      <selection pane="bottomLeft" activeCell="B1" sqref="B1:C1048576"/>
    </sheetView>
  </sheetViews>
  <sheetFormatPr baseColWidth="10" defaultRowHeight="14.5" x14ac:dyDescent="0.35"/>
  <cols>
    <col min="1" max="1" width="30.453125" style="99" customWidth="1"/>
    <col min="2" max="2" width="17.1796875" hidden="1" customWidth="1"/>
    <col min="3" max="3" width="30.453125" hidden="1" customWidth="1"/>
    <col min="4" max="4" width="17.1796875" customWidth="1"/>
    <col min="5" max="5" width="21.81640625" customWidth="1"/>
    <col min="6" max="6" width="34.26953125" customWidth="1"/>
    <col min="7" max="7" width="21.81640625" customWidth="1"/>
    <col min="8" max="8" width="30.453125" customWidth="1"/>
    <col min="9" max="9" width="21.81640625" customWidth="1"/>
    <col min="10" max="11" width="21" customWidth="1"/>
    <col min="12" max="13" width="17.1796875" customWidth="1"/>
    <col min="14" max="15" width="18.1796875" customWidth="1"/>
    <col min="16" max="16" width="30.453125" customWidth="1"/>
    <col min="17" max="17" width="15.26953125" customWidth="1"/>
    <col min="18" max="18" width="32.453125" customWidth="1"/>
    <col min="19" max="19" width="34.26953125" customWidth="1"/>
    <col min="20" max="20" width="8.54296875" customWidth="1"/>
    <col min="21" max="21" width="19" customWidth="1"/>
    <col min="22" max="22" width="34.26953125" customWidth="1"/>
    <col min="23" max="23" width="16.1796875" customWidth="1"/>
    <col min="24" max="24" width="34.26953125" customWidth="1"/>
  </cols>
  <sheetData>
    <row r="1" spans="1:24" ht="5.15" customHeight="1" x14ac:dyDescent="0.35">
      <c r="D1" s="3"/>
      <c r="E1" s="3"/>
      <c r="F1" s="3"/>
      <c r="G1" s="3"/>
      <c r="H1" s="3"/>
      <c r="I1" s="3"/>
      <c r="J1" s="3"/>
      <c r="K1" s="3"/>
      <c r="L1" s="3"/>
      <c r="M1" s="3"/>
      <c r="N1" s="3"/>
      <c r="O1" s="3"/>
      <c r="P1" s="3"/>
      <c r="Q1" s="3"/>
      <c r="R1" s="3"/>
      <c r="S1" s="3"/>
      <c r="T1" s="3"/>
      <c r="U1" s="3"/>
      <c r="V1" s="3"/>
      <c r="W1" s="3"/>
      <c r="X1" s="3"/>
    </row>
    <row r="2" spans="1:24" ht="30" customHeight="1" x14ac:dyDescent="0.35">
      <c r="D2" s="802" t="s">
        <v>32</v>
      </c>
      <c r="E2" s="803"/>
      <c r="F2" s="803"/>
      <c r="G2" s="803"/>
      <c r="H2" s="803"/>
      <c r="I2" s="803"/>
      <c r="J2" s="803"/>
      <c r="K2" s="803"/>
      <c r="L2" s="803"/>
      <c r="M2" s="803"/>
      <c r="N2" s="803"/>
      <c r="O2" s="803"/>
      <c r="P2" s="803"/>
      <c r="Q2" s="803"/>
      <c r="R2" s="803"/>
      <c r="S2" s="803"/>
      <c r="T2" s="803"/>
      <c r="U2" s="803"/>
      <c r="V2" s="803"/>
      <c r="W2" s="803"/>
      <c r="X2" s="804"/>
    </row>
    <row r="3" spans="1:24" ht="20.149999999999999" customHeight="1" x14ac:dyDescent="0.35">
      <c r="D3" s="805" t="s">
        <v>21</v>
      </c>
      <c r="E3" s="805"/>
      <c r="F3" s="805"/>
      <c r="G3" s="805"/>
      <c r="H3" s="805"/>
      <c r="I3" s="805"/>
      <c r="J3" s="805"/>
      <c r="K3" s="805"/>
      <c r="L3" s="805"/>
      <c r="M3" s="805"/>
      <c r="N3" s="805"/>
      <c r="O3" s="805"/>
      <c r="P3" s="805"/>
      <c r="Q3" s="805"/>
      <c r="R3" s="805"/>
      <c r="S3" s="805"/>
      <c r="T3" s="805"/>
      <c r="U3" s="805"/>
      <c r="V3" s="805"/>
      <c r="W3" s="805"/>
      <c r="X3" s="805"/>
    </row>
    <row r="4" spans="1:24" ht="5.15" customHeight="1" x14ac:dyDescent="0.35"/>
    <row r="5" spans="1:24" ht="45" customHeight="1" x14ac:dyDescent="0.35">
      <c r="A5" s="621" t="s">
        <v>1755</v>
      </c>
      <c r="B5" s="622" t="s">
        <v>2513</v>
      </c>
      <c r="C5" s="622" t="s">
        <v>1147</v>
      </c>
      <c r="D5" s="646" t="s">
        <v>0</v>
      </c>
      <c r="E5" s="647" t="s">
        <v>1</v>
      </c>
      <c r="F5" s="647" t="s">
        <v>2</v>
      </c>
      <c r="G5" s="647" t="s">
        <v>242</v>
      </c>
      <c r="H5" s="647" t="s">
        <v>3</v>
      </c>
      <c r="I5" s="647" t="s">
        <v>4</v>
      </c>
      <c r="J5" s="647" t="s">
        <v>5</v>
      </c>
      <c r="K5" s="647" t="s">
        <v>6</v>
      </c>
      <c r="L5" s="647" t="s">
        <v>7</v>
      </c>
      <c r="M5" s="647" t="s">
        <v>8</v>
      </c>
      <c r="N5" s="647" t="s">
        <v>9</v>
      </c>
      <c r="O5" s="647" t="s">
        <v>10</v>
      </c>
      <c r="P5" s="647" t="s">
        <v>11</v>
      </c>
      <c r="Q5" s="647" t="s">
        <v>12</v>
      </c>
      <c r="R5" s="647" t="s">
        <v>13</v>
      </c>
      <c r="S5" s="647" t="s">
        <v>14</v>
      </c>
      <c r="T5" s="647" t="s">
        <v>15</v>
      </c>
      <c r="U5" s="647" t="s">
        <v>16</v>
      </c>
      <c r="V5" s="647" t="s">
        <v>17</v>
      </c>
      <c r="W5" s="647" t="s">
        <v>18</v>
      </c>
      <c r="X5" s="648" t="s">
        <v>19</v>
      </c>
    </row>
    <row r="6" spans="1:24" ht="50.15" customHeight="1" x14ac:dyDescent="0.35">
      <c r="A6" s="196" t="str" cm="1">
        <f t="array" aca="1" ref="A6:X11" ca="1">_xlfn.LET(_xlpm.d,'📊 SYNTHÈSE TOUS MARCHÉS'!$A$2:$X$4993,_xlpm.c,'📊 SYNTHÈSE TOUS MARCHÉS'!$C$2:$C$4993,_xlfn._xlws.FILTER(IF(_xlpm.d="","",_xlpm.d),_xlpm.c="🏥 Santé &amp; Médical","Aucun marché"))</f>
        <v>Marché terminé</v>
      </c>
      <c r="B6" s="536" t="str">
        <f ca="1"/>
        <v>L</v>
      </c>
      <c r="C6" s="537" t="str">
        <f ca="1"/>
        <v>🏥 Santé &amp; Médical</v>
      </c>
      <c r="D6" s="538" t="str">
        <f ca="1"/>
        <v>Pôle Achats</v>
      </c>
      <c r="E6" s="539" t="str">
        <f ca="1"/>
        <v>2021PNVRILONZA</v>
      </c>
      <c r="F6" s="538" t="str">
        <f ca="1"/>
        <v>FABRICATION DE LOTS CLINIQUES VACCIN COVID-19</v>
      </c>
      <c r="G6" s="539" t="str">
        <f ca="1"/>
        <v>2021PNVRILONZA</v>
      </c>
      <c r="H6" s="538" t="str">
        <f ca="1"/>
        <v>FABRICATION DE LOTS CLINIQUES VACCIN COVID-19</v>
      </c>
      <c r="I6" s="540" t="str">
        <f ca="1"/>
        <v>Procédure négociée</v>
      </c>
      <c r="J6" s="540" t="str">
        <f ca="1"/>
        <v>Marché</v>
      </c>
      <c r="K6" s="540" t="str">
        <f ca="1"/>
        <v>Contrat à bon de commande</v>
      </c>
      <c r="L6" s="541">
        <f ca="1"/>
        <v>44287</v>
      </c>
      <c r="M6" s="541">
        <f ca="1"/>
        <v>46022</v>
      </c>
      <c r="N6" s="539">
        <f ca="1"/>
        <v>4600003802</v>
      </c>
      <c r="O6" s="542" t="str">
        <f ca="1"/>
        <v>9,284,804.00</v>
      </c>
      <c r="P6" s="538" t="str">
        <f ca="1"/>
        <v>Fournitures courantes</v>
      </c>
      <c r="Q6" s="539">
        <f ca="1"/>
        <v>1775</v>
      </c>
      <c r="R6" s="543" t="str">
        <f ca="1"/>
        <v>LONZA SALES AG</v>
      </c>
      <c r="S6" s="538" t="str">
        <f ca="1"/>
        <v/>
      </c>
      <c r="T6" s="539" t="str">
        <f ca="1"/>
        <v>CH</v>
      </c>
      <c r="U6" s="539" t="str">
        <f ca="1"/>
        <v/>
      </c>
      <c r="V6" s="538" t="str">
        <f ca="1"/>
        <v>Tous les sites de l'UPEC sauf marché(s) réservé(s) ou limité(s) à certains services particuliers. Contacter le Pôle achats dans le doute.</v>
      </c>
      <c r="W6" s="539" t="str">
        <f ca="1"/>
        <v>LD.22</v>
      </c>
      <c r="X6" s="544" t="str">
        <f ca="1"/>
        <v>AUTRES SERVICES D'ANALYSE MEDICALE</v>
      </c>
    </row>
    <row r="7" spans="1:24" ht="50.15" customHeight="1" x14ac:dyDescent="0.35">
      <c r="A7" s="197" t="str">
        <f ca="1"/>
        <v>Marché terminé</v>
      </c>
      <c r="B7" s="545" t="str">
        <f ca="1"/>
        <v>L</v>
      </c>
      <c r="C7" s="546" t="str">
        <f ca="1"/>
        <v>🏥 Santé &amp; Médical</v>
      </c>
      <c r="D7" s="547" t="str">
        <f ca="1"/>
        <v>Pôle Achats</v>
      </c>
      <c r="E7" s="548" t="str">
        <f ca="1"/>
        <v>2021PNVRILONZA</v>
      </c>
      <c r="F7" s="547" t="str">
        <f ca="1"/>
        <v>FABRICATION DE LOTS CLINIQUES VACCIN COVID-19</v>
      </c>
      <c r="G7" s="548" t="str">
        <f ca="1"/>
        <v>2021PNVRILONZA</v>
      </c>
      <c r="H7" s="547" t="str">
        <f ca="1"/>
        <v>FABRICATION DE LOTS CLINIQUES VACCIN COVID-19</v>
      </c>
      <c r="I7" s="549" t="str">
        <f ca="1"/>
        <v>Procédure négociée</v>
      </c>
      <c r="J7" s="549" t="str">
        <f ca="1"/>
        <v>Marché</v>
      </c>
      <c r="K7" s="549" t="str">
        <f ca="1"/>
        <v>Contrat à bon de commande</v>
      </c>
      <c r="L7" s="550">
        <f ca="1"/>
        <v>44287</v>
      </c>
      <c r="M7" s="550">
        <f ca="1"/>
        <v>46022</v>
      </c>
      <c r="N7" s="548">
        <f ca="1"/>
        <v>4600003803</v>
      </c>
      <c r="O7" s="551" t="str">
        <f ca="1"/>
        <v>9,284,804.00</v>
      </c>
      <c r="P7" s="547" t="str">
        <f ca="1"/>
        <v>Fournitures courantes</v>
      </c>
      <c r="Q7" s="548">
        <f ca="1"/>
        <v>15323</v>
      </c>
      <c r="R7" s="552" t="str">
        <f ca="1"/>
        <v>LONZA AG</v>
      </c>
      <c r="S7" s="547" t="str">
        <f ca="1"/>
        <v/>
      </c>
      <c r="T7" s="548" t="str">
        <f ca="1"/>
        <v>CH</v>
      </c>
      <c r="U7" s="548" t="str">
        <f ca="1"/>
        <v/>
      </c>
      <c r="V7" s="547" t="str">
        <f ca="1"/>
        <v>Tous les sites de l'UPEC sauf marché(s) réservé(s) ou limité(s) à certains services particuliers. Contacter le Pôle achats dans le doute.</v>
      </c>
      <c r="W7" s="548" t="str">
        <f ca="1"/>
        <v>LD.22</v>
      </c>
      <c r="X7" s="553" t="str">
        <f ca="1"/>
        <v>AUTRES SERVICES D'ANALYSE MEDICALE</v>
      </c>
    </row>
    <row r="8" spans="1:24" ht="50.15" customHeight="1" x14ac:dyDescent="0.35">
      <c r="A8" s="197" t="str">
        <f ca="1"/>
        <v>Marché en cours</v>
      </c>
      <c r="B8" s="545" t="str">
        <f ca="1"/>
        <v>L</v>
      </c>
      <c r="C8" s="546" t="str">
        <f ca="1"/>
        <v>🏥 Santé &amp; Médical</v>
      </c>
      <c r="D8" s="547" t="str">
        <f ca="1"/>
        <v>Pôle Achats</v>
      </c>
      <c r="E8" s="548" t="str">
        <f ca="1"/>
        <v>2023ACHATSUGAP</v>
      </c>
      <c r="F8" s="547" t="str">
        <f ca="1"/>
        <v>Achats UGAP (centrale d'achats)</v>
      </c>
      <c r="G8" s="548" t="str">
        <f ca="1"/>
        <v>2023ACHATSUGAP</v>
      </c>
      <c r="H8" s="547" t="str">
        <f ca="1"/>
        <v>Achats UGAP (centrale d'achats)</v>
      </c>
      <c r="I8" s="549" t="str">
        <f ca="1"/>
        <v>Accord-cadre</v>
      </c>
      <c r="J8" s="549" t="str">
        <f ca="1"/>
        <v>Contrat à bon de commande</v>
      </c>
      <c r="K8" s="549" t="str">
        <f ca="1"/>
        <v>Contrat à bon de commande</v>
      </c>
      <c r="L8" s="550">
        <f ca="1"/>
        <v>44631</v>
      </c>
      <c r="M8" s="550">
        <f ca="1"/>
        <v>47574</v>
      </c>
      <c r="N8" s="548">
        <f ca="1"/>
        <v>4600004205</v>
      </c>
      <c r="O8" s="551">
        <f ca="1"/>
        <v>8620000</v>
      </c>
      <c r="P8" s="547" t="str">
        <f ca="1"/>
        <v>Fournitures courantes</v>
      </c>
      <c r="Q8" s="548">
        <f ca="1"/>
        <v>1588</v>
      </c>
      <c r="R8" s="552" t="str">
        <f ca="1"/>
        <v>UGAP</v>
      </c>
      <c r="S8" s="547" t="str">
        <f ca="1"/>
        <v>Accès direct  catalogue ugap.fr (création identifiant par le pôle achat public UPEC)</v>
      </c>
      <c r="T8" s="548" t="str">
        <f ca="1"/>
        <v>FR</v>
      </c>
      <c r="U8" s="554" t="str">
        <f ca="1"/>
        <v>https://www.ugap.fr/</v>
      </c>
      <c r="V8" s="547" t="str">
        <f ca="1"/>
        <v>Tous les sites de l'UPEC sauf marché(s) réservé(s) ou limité(s) à certains services particuliers. Contacter le Pôle achats dans le doute.</v>
      </c>
      <c r="W8" s="548" t="str">
        <f ca="1"/>
        <v>LB.03 ; LB.42</v>
      </c>
      <c r="X8" s="553" t="str">
        <f ca="1"/>
        <v>PRODUITS ET CONSOMMABLES DE SOINS MEDICAUX</v>
      </c>
    </row>
    <row r="9" spans="1:24" ht="50.15" customHeight="1" x14ac:dyDescent="0.35">
      <c r="A9" s="197" t="str">
        <f ca="1"/>
        <v>Marché terminé</v>
      </c>
      <c r="B9" s="545" t="str">
        <f ca="1"/>
        <v>L</v>
      </c>
      <c r="C9" s="546" t="str">
        <f ca="1"/>
        <v>🏥 Santé &amp; Médical</v>
      </c>
      <c r="D9" s="547" t="str">
        <f ca="1"/>
        <v>Pôle Achats</v>
      </c>
      <c r="E9" s="548" t="str">
        <f ca="1"/>
        <v>2023ACHATRESA1</v>
      </c>
      <c r="F9" s="547" t="str">
        <f ca="1"/>
        <v>ACHATS DIVERS MARCHÉS SUBSÉQUENTS- RESAH</v>
      </c>
      <c r="G9" s="548" t="str">
        <f ca="1"/>
        <v>2023ACHATRESA1</v>
      </c>
      <c r="H9" s="547" t="str">
        <f ca="1"/>
        <v>ACHAT MATERIEL MEDICAL ET SIMULATEUR - ECOS</v>
      </c>
      <c r="I9" s="549" t="str">
        <f ca="1"/>
        <v>Centrale d'achat RESAH</v>
      </c>
      <c r="J9" s="549" t="str">
        <f ca="1"/>
        <v>Achat Centrale d'achat</v>
      </c>
      <c r="K9" s="549" t="str">
        <f ca="1"/>
        <v>à bons de commande avec maximum</v>
      </c>
      <c r="L9" s="550">
        <f ca="1"/>
        <v>45272</v>
      </c>
      <c r="M9" s="550">
        <f ca="1"/>
        <v>45657</v>
      </c>
      <c r="N9" s="548">
        <f ca="1"/>
        <v>4600004301</v>
      </c>
      <c r="O9" s="551">
        <f ca="1"/>
        <v>1000000</v>
      </c>
      <c r="P9" s="547" t="str">
        <f ca="1"/>
        <v>Fournitures courantes et services</v>
      </c>
      <c r="Q9" s="548">
        <f ca="1"/>
        <v>17386</v>
      </c>
      <c r="R9" s="552" t="str">
        <f ca="1"/>
        <v>MEDICALEM SAS</v>
      </c>
      <c r="S9" s="547" t="str">
        <f ca="1"/>
        <v>medicalem@medicalem.com</v>
      </c>
      <c r="T9" s="548" t="str">
        <f ca="1"/>
        <v>FR</v>
      </c>
      <c r="U9" s="554" t="str">
        <f ca="1"/>
        <v>https://upecnumerique.sharepoint.com/sites/DAF-PRB/documents_contractuels/Forms/AllItems.aspx?id=%2Fsites%2FDAF%2DPRB%2Fdocuments%5Fcontractuels%2F1%2EMarch%C3%A9s%20ouverts%20%C3%A0%20TOUS%2F1%2E%20Achats%20Mutualis%C3%A9s%2FRESAH%2FAcquisition%20de%20solutions%20d%27infrastructures%20informatiques%20et%20prestations%20associ%C3%A9es%20%2D%20DELL&amp;viewid=6f884d63%2Ddcf1%2D49b2%2Dbcdc%2Dbdf571290e5c</v>
      </c>
      <c r="V9" s="547" t="str">
        <f ca="1"/>
        <v>Tous les sites de l'UPEC sauf marché(s) réservé(s) ou limité(s) à certains services particuliers. Contacter le Pôle achats dans le doute.</v>
      </c>
      <c r="W9" s="548" t="str">
        <f ca="1"/>
        <v>LB.32</v>
      </c>
      <c r="X9" s="553" t="str">
        <f ca="1"/>
        <v>AUTRES EQUIPEMENTS D'INVESTIGATION CLINIQUE</v>
      </c>
    </row>
    <row r="10" spans="1:24" ht="50.15" customHeight="1" x14ac:dyDescent="0.35">
      <c r="A10" s="197" t="str">
        <f ca="1"/>
        <v>Marché terminé</v>
      </c>
      <c r="B10" s="545" t="str">
        <f ca="1"/>
        <v>L</v>
      </c>
      <c r="C10" s="546" t="str">
        <f ca="1"/>
        <v>🏥 Santé &amp; Médical</v>
      </c>
      <c r="D10" s="547" t="str">
        <f ca="1"/>
        <v>Pôle Achats</v>
      </c>
      <c r="E10" s="548" t="str">
        <f ca="1"/>
        <v>2024PNSIMNEONA</v>
      </c>
      <c r="F10" s="547" t="str">
        <f ca="1"/>
        <v>Achat d'un simulateur haute fidélité de poumon néonatal avec son logiciel d'exploitation</v>
      </c>
      <c r="G10" s="548" t="str">
        <f ca="1"/>
        <v>2024PNSIMNEONA</v>
      </c>
      <c r="H10" s="547" t="str">
        <f ca="1"/>
        <v>Achat d'un simulateur haute fidélité de poumon néonatal avec son logiciel d'exploitation</v>
      </c>
      <c r="I10" s="549" t="str">
        <f ca="1"/>
        <v>Marché passé sans publicité ni mise en concurrence</v>
      </c>
      <c r="J10" s="549" t="str">
        <f ca="1"/>
        <v>Marché</v>
      </c>
      <c r="K10" s="549" t="str">
        <f ca="1"/>
        <v>ordinaire</v>
      </c>
      <c r="L10" s="550">
        <f ca="1"/>
        <v>45632</v>
      </c>
      <c r="M10" s="550">
        <f ca="1"/>
        <v>45997</v>
      </c>
      <c r="N10" s="548">
        <f ca="1"/>
        <v>4600004408</v>
      </c>
      <c r="O10" s="551">
        <f ca="1"/>
        <v>55450</v>
      </c>
      <c r="P10" s="547" t="str">
        <f ca="1"/>
        <v>Fournitures courantes</v>
      </c>
      <c r="Q10" s="548">
        <f ca="1"/>
        <v>19494</v>
      </c>
      <c r="R10" s="552" t="str">
        <f ca="1"/>
        <v>NEOSIM AG</v>
      </c>
      <c r="S10" s="547" t="str">
        <f ca="1"/>
        <v>office@neosim.ch  --  0041 76 480 02 56</v>
      </c>
      <c r="T10" s="548" t="str">
        <f ca="1"/>
        <v>CH</v>
      </c>
      <c r="U10" s="554" t="str">
        <f ca="1"/>
        <v>https://upecnumerique.sharepoint.com/:f:/r/sites/DAF-PRB/documents_contractuels/2.March%C3%A9s%20acc%C3%A8s%20LIMITE/6.Services%20-Maintenance/2025PFMCESYSSI?csf=1&amp;web=1&amp;e=DP0c9o</v>
      </c>
      <c r="V10" s="547" t="str">
        <f ca="1"/>
        <v>62 avenue du Général de Gaulle 94010 Créteil</v>
      </c>
      <c r="W10" s="548" t="str">
        <f ca="1"/>
        <v>LB.32</v>
      </c>
      <c r="X10" s="553" t="str">
        <f ca="1"/>
        <v>AUTRES EQUIPEMENTS D'INVESTIGATION CLINIQUE</v>
      </c>
    </row>
    <row r="11" spans="1:24" ht="50.15" customHeight="1" x14ac:dyDescent="0.35">
      <c r="A11" s="198" t="str">
        <f ca="1"/>
        <v>Marché terminé</v>
      </c>
      <c r="B11" s="555" t="str">
        <f ca="1"/>
        <v>L</v>
      </c>
      <c r="C11" s="556" t="str">
        <f ca="1"/>
        <v>🏥 Santé &amp; Médical</v>
      </c>
      <c r="D11" s="557" t="str">
        <f ca="1"/>
        <v>Pôle Achats</v>
      </c>
      <c r="E11" s="558" t="str">
        <f ca="1"/>
        <v>2025PNPROVAVRI</v>
      </c>
      <c r="F11" s="557" t="str">
        <f ca="1"/>
        <v>Evaluation de la faisabilité de production de deux vaccins pour le VRI (CD40.HPV et CD40.HIV5pep) en utilisant la technologie C1 de production de lignées cellulaires à base de champignons</v>
      </c>
      <c r="G11" s="558" t="str">
        <f ca="1"/>
        <v>2025PNPROVAVRI</v>
      </c>
      <c r="H11" s="557" t="str">
        <f ca="1"/>
        <v>Evaluation de la faisabilité de production de deux vaccins pour le VRI (CD40.HPV et CD40.HIV5pep) en utilisant la technologie C1 de production de lignées cellulaires à base de champignons</v>
      </c>
      <c r="I11" s="559" t="str">
        <f ca="1"/>
        <v>Marché passé sans publicité ni mise en concurrence</v>
      </c>
      <c r="J11" s="559" t="str">
        <f ca="1"/>
        <v>Marché</v>
      </c>
      <c r="K11" s="559" t="str">
        <f ca="1"/>
        <v>ordinaire</v>
      </c>
      <c r="L11" s="560">
        <f ca="1"/>
        <v>45791</v>
      </c>
      <c r="M11" s="560">
        <f ca="1"/>
        <v>46156</v>
      </c>
      <c r="N11" s="558">
        <f ca="1"/>
        <v>4600004459</v>
      </c>
      <c r="O11" s="561">
        <f ca="1"/>
        <v>200000</v>
      </c>
      <c r="P11" s="557" t="str">
        <f ca="1"/>
        <v>Prestations intellectuelles</v>
      </c>
      <c r="Q11" s="558">
        <f ca="1"/>
        <v>20006</v>
      </c>
      <c r="R11" s="562" t="str">
        <f ca="1"/>
        <v>Dyadic International Inc</v>
      </c>
      <c r="S11" s="557" t="str">
        <f ca="1"/>
        <v>1044 N US Hwy 1 Suite 201 Jupiter, Florida 33477 - memalfarb@dyadic.com - 561-743-8333</v>
      </c>
      <c r="T11" s="558" t="str">
        <f ca="1"/>
        <v>US</v>
      </c>
      <c r="U11" s="563" t="str">
        <f ca="1"/>
        <v>https://upecnumerique.sharepoint.com/:f:/r/sites/DAF-PRB/documents_contractuels/2.March%C3%A9s%20acc%C3%A8s%20LIMITE/9.Instruments%20scientifiques/2025PNPROVAVRI?csf=1&amp;web=1</v>
      </c>
      <c r="V11" s="557" t="str">
        <f ca="1"/>
        <v>Maarintie 3, 02150 Espoo, Finland</v>
      </c>
      <c r="W11" s="558" t="str">
        <f ca="1"/>
        <v>LD.01</v>
      </c>
      <c r="X11" s="564" t="str">
        <f ca="1"/>
        <v>SERVICES DE CONDUITE D'ESSAIS CLINIQUES (PHASES I A IV)</v>
      </c>
    </row>
    <row r="12" spans="1:24" x14ac:dyDescent="0.35">
      <c r="C12" s="185"/>
      <c r="L12" s="2"/>
      <c r="M12" s="2"/>
      <c r="O12" s="1"/>
      <c r="U12" s="181"/>
    </row>
    <row r="13" spans="1:24" x14ac:dyDescent="0.35">
      <c r="C13" s="185"/>
      <c r="L13" s="2"/>
      <c r="M13" s="2"/>
      <c r="O13" s="1"/>
      <c r="U13" s="181"/>
    </row>
    <row r="14" spans="1:24" x14ac:dyDescent="0.35">
      <c r="C14" s="185"/>
      <c r="L14" s="2"/>
      <c r="M14" s="2"/>
      <c r="O14" s="1"/>
      <c r="U14" s="181"/>
    </row>
    <row r="15" spans="1:24" x14ac:dyDescent="0.35">
      <c r="C15" s="185"/>
      <c r="L15" s="2"/>
      <c r="M15" s="2"/>
      <c r="O15" s="1"/>
      <c r="U15" s="181"/>
    </row>
    <row r="16" spans="1:24" x14ac:dyDescent="0.35">
      <c r="C16" s="185"/>
      <c r="L16" s="2"/>
      <c r="M16" s="2"/>
      <c r="O16" s="1"/>
      <c r="U16" s="181"/>
    </row>
    <row r="17" spans="3:21" x14ac:dyDescent="0.35">
      <c r="C17" s="185"/>
      <c r="L17" s="2"/>
      <c r="M17" s="2"/>
      <c r="O17" s="1"/>
      <c r="U17" s="181"/>
    </row>
    <row r="18" spans="3:21" x14ac:dyDescent="0.35">
      <c r="C18" s="185"/>
      <c r="L18" s="2"/>
      <c r="M18" s="2"/>
      <c r="O18" s="1"/>
      <c r="U18" s="181"/>
    </row>
    <row r="19" spans="3:21" x14ac:dyDescent="0.35">
      <c r="C19" s="185"/>
      <c r="L19" s="2"/>
      <c r="M19" s="2"/>
      <c r="O19" s="1"/>
      <c r="U19" s="181"/>
    </row>
    <row r="20" spans="3:21" x14ac:dyDescent="0.35">
      <c r="C20" s="185"/>
      <c r="L20" s="2"/>
      <c r="M20" s="2"/>
      <c r="O20" s="1"/>
      <c r="U20" s="181"/>
    </row>
    <row r="21" spans="3:21" x14ac:dyDescent="0.35">
      <c r="C21" s="185"/>
      <c r="L21" s="2"/>
      <c r="M21" s="2"/>
      <c r="O21" s="1"/>
      <c r="U21" s="181"/>
    </row>
    <row r="22" spans="3:21" x14ac:dyDescent="0.35">
      <c r="C22" s="185"/>
      <c r="L22" s="2"/>
      <c r="M22" s="2"/>
      <c r="O22" s="1"/>
      <c r="U22" s="181"/>
    </row>
    <row r="23" spans="3:21" x14ac:dyDescent="0.35">
      <c r="C23" s="185"/>
      <c r="L23" s="2"/>
      <c r="M23" s="2"/>
      <c r="O23" s="1"/>
      <c r="U23" s="181"/>
    </row>
    <row r="24" spans="3:21" x14ac:dyDescent="0.35">
      <c r="C24" s="185"/>
      <c r="L24" s="2"/>
      <c r="M24" s="2"/>
      <c r="O24" s="1"/>
      <c r="U24" s="181"/>
    </row>
    <row r="25" spans="3:21" x14ac:dyDescent="0.35">
      <c r="C25" s="185"/>
      <c r="L25" s="2"/>
      <c r="M25" s="2"/>
      <c r="O25" s="1"/>
      <c r="U25" s="181"/>
    </row>
    <row r="26" spans="3:21" x14ac:dyDescent="0.35">
      <c r="C26" s="185"/>
      <c r="L26" s="2"/>
      <c r="M26" s="2"/>
      <c r="O26" s="1"/>
      <c r="U26" s="181"/>
    </row>
    <row r="27" spans="3:21" x14ac:dyDescent="0.35">
      <c r="C27" s="185"/>
      <c r="L27" s="2"/>
      <c r="M27" s="2"/>
      <c r="O27" s="1"/>
      <c r="U27" s="181"/>
    </row>
    <row r="28" spans="3:21" x14ac:dyDescent="0.35">
      <c r="C28" s="185"/>
      <c r="L28" s="2"/>
      <c r="M28" s="2"/>
      <c r="O28" s="1"/>
      <c r="U28" s="181"/>
    </row>
    <row r="29" spans="3:21" x14ac:dyDescent="0.35">
      <c r="C29" s="185"/>
      <c r="L29" s="2"/>
      <c r="M29" s="2"/>
      <c r="O29" s="1"/>
      <c r="U29" s="181"/>
    </row>
    <row r="30" spans="3:21" x14ac:dyDescent="0.35">
      <c r="C30" s="185"/>
      <c r="L30" s="2"/>
      <c r="M30" s="2"/>
      <c r="O30" s="1"/>
      <c r="U30" s="181"/>
    </row>
    <row r="31" spans="3:21" x14ac:dyDescent="0.35">
      <c r="C31" s="185"/>
      <c r="L31" s="2"/>
      <c r="M31" s="2"/>
      <c r="O31" s="1"/>
      <c r="U31" s="181"/>
    </row>
    <row r="32" spans="3:21" x14ac:dyDescent="0.35">
      <c r="C32" s="185"/>
      <c r="L32" s="2"/>
      <c r="M32" s="2"/>
      <c r="O32" s="1"/>
      <c r="U32" s="181"/>
    </row>
    <row r="33" spans="3:21" x14ac:dyDescent="0.35">
      <c r="C33" s="185"/>
      <c r="L33" s="2"/>
      <c r="M33" s="2"/>
      <c r="O33" s="1"/>
      <c r="U33" s="181"/>
    </row>
    <row r="34" spans="3:21" x14ac:dyDescent="0.35">
      <c r="C34" s="185"/>
      <c r="L34" s="2"/>
      <c r="M34" s="2"/>
      <c r="O34" s="1"/>
      <c r="U34" s="181"/>
    </row>
    <row r="35" spans="3:21" x14ac:dyDescent="0.35">
      <c r="C35" s="185"/>
      <c r="L35" s="2"/>
      <c r="M35" s="2"/>
      <c r="O35" s="1"/>
      <c r="U35" s="181"/>
    </row>
    <row r="36" spans="3:21" x14ac:dyDescent="0.35">
      <c r="C36" s="185"/>
      <c r="L36" s="2"/>
      <c r="M36" s="2"/>
      <c r="O36" s="1"/>
      <c r="U36" s="181"/>
    </row>
    <row r="37" spans="3:21" x14ac:dyDescent="0.35">
      <c r="C37" s="185"/>
      <c r="L37" s="2"/>
      <c r="M37" s="2"/>
      <c r="O37" s="1"/>
      <c r="U37" s="181"/>
    </row>
    <row r="38" spans="3:21" x14ac:dyDescent="0.35">
      <c r="C38" s="185"/>
      <c r="L38" s="2"/>
      <c r="M38" s="2"/>
      <c r="O38" s="1"/>
      <c r="U38" s="181"/>
    </row>
    <row r="39" spans="3:21" x14ac:dyDescent="0.35">
      <c r="C39" s="185"/>
      <c r="L39" s="2"/>
      <c r="M39" s="2"/>
      <c r="O39" s="1"/>
      <c r="U39" s="181"/>
    </row>
    <row r="40" spans="3:21" x14ac:dyDescent="0.35">
      <c r="C40" s="185"/>
      <c r="L40" s="2"/>
      <c r="M40" s="2"/>
      <c r="O40" s="1"/>
      <c r="U40" s="181"/>
    </row>
    <row r="41" spans="3:21" x14ac:dyDescent="0.35">
      <c r="C41" s="185"/>
      <c r="L41" s="2"/>
      <c r="M41" s="2"/>
      <c r="O41" s="1"/>
      <c r="U41" s="181"/>
    </row>
    <row r="42" spans="3:21" x14ac:dyDescent="0.35">
      <c r="C42" s="185"/>
      <c r="L42" s="2"/>
      <c r="M42" s="2"/>
      <c r="O42" s="1"/>
      <c r="U42" s="181"/>
    </row>
    <row r="43" spans="3:21" x14ac:dyDescent="0.35">
      <c r="C43" s="185"/>
      <c r="L43" s="2"/>
      <c r="M43" s="2"/>
      <c r="O43" s="1"/>
      <c r="U43" s="181"/>
    </row>
    <row r="44" spans="3:21" x14ac:dyDescent="0.35">
      <c r="C44" s="185"/>
      <c r="L44" s="2"/>
      <c r="M44" s="2"/>
      <c r="O44" s="1"/>
      <c r="U44" s="181"/>
    </row>
    <row r="45" spans="3:21" x14ac:dyDescent="0.35">
      <c r="C45" s="185"/>
      <c r="L45" s="2"/>
      <c r="M45" s="2"/>
      <c r="O45" s="1"/>
      <c r="U45" s="181"/>
    </row>
    <row r="46" spans="3:21" x14ac:dyDescent="0.35">
      <c r="C46" s="185"/>
      <c r="L46" s="2"/>
      <c r="M46" s="2"/>
      <c r="O46" s="1"/>
      <c r="U46" s="181"/>
    </row>
    <row r="47" spans="3:21" x14ac:dyDescent="0.35">
      <c r="C47" s="185"/>
      <c r="L47" s="2"/>
      <c r="M47" s="2"/>
      <c r="O47" s="1"/>
      <c r="U47" s="181"/>
    </row>
    <row r="48" spans="3:21" x14ac:dyDescent="0.35">
      <c r="C48" s="185"/>
      <c r="L48" s="2"/>
      <c r="M48" s="2"/>
      <c r="O48" s="1"/>
      <c r="U48" s="181"/>
    </row>
    <row r="49" spans="3:21" x14ac:dyDescent="0.35">
      <c r="C49" s="185"/>
      <c r="L49" s="2"/>
      <c r="M49" s="2"/>
      <c r="O49" s="1"/>
      <c r="U49" s="181"/>
    </row>
    <row r="50" spans="3:21" x14ac:dyDescent="0.35">
      <c r="C50" s="185"/>
      <c r="L50" s="2"/>
      <c r="M50" s="2"/>
      <c r="O50" s="1"/>
      <c r="U50" s="181"/>
    </row>
    <row r="51" spans="3:21" x14ac:dyDescent="0.35">
      <c r="C51" s="185"/>
      <c r="L51" s="2"/>
      <c r="M51" s="2"/>
      <c r="O51" s="1"/>
      <c r="U51" s="181"/>
    </row>
    <row r="52" spans="3:21" x14ac:dyDescent="0.35">
      <c r="C52" s="185"/>
      <c r="L52" s="2"/>
      <c r="M52" s="2"/>
      <c r="O52" s="1"/>
      <c r="U52" s="181"/>
    </row>
    <row r="53" spans="3:21" x14ac:dyDescent="0.35">
      <c r="C53" s="185"/>
      <c r="L53" s="2"/>
      <c r="M53" s="2"/>
      <c r="O53" s="1"/>
      <c r="U53" s="181"/>
    </row>
    <row r="54" spans="3:21" x14ac:dyDescent="0.35">
      <c r="C54" s="185"/>
      <c r="L54" s="2"/>
      <c r="M54" s="2"/>
      <c r="O54" s="1"/>
      <c r="U54" s="181"/>
    </row>
    <row r="55" spans="3:21" x14ac:dyDescent="0.35">
      <c r="C55" s="185"/>
      <c r="L55" s="2"/>
      <c r="M55" s="2"/>
      <c r="O55" s="1"/>
      <c r="U55" s="181"/>
    </row>
    <row r="56" spans="3:21" x14ac:dyDescent="0.35">
      <c r="C56" s="185"/>
      <c r="L56" s="2"/>
      <c r="M56" s="2"/>
      <c r="O56" s="1"/>
      <c r="U56" s="181"/>
    </row>
    <row r="57" spans="3:21" x14ac:dyDescent="0.35">
      <c r="C57" s="185"/>
      <c r="L57" s="2"/>
      <c r="M57" s="2"/>
      <c r="O57" s="1"/>
      <c r="U57" s="181"/>
    </row>
    <row r="58" spans="3:21" x14ac:dyDescent="0.35">
      <c r="C58" s="185"/>
      <c r="L58" s="2"/>
      <c r="M58" s="2"/>
      <c r="O58" s="1"/>
      <c r="U58" s="181"/>
    </row>
    <row r="59" spans="3:21" x14ac:dyDescent="0.35">
      <c r="C59" s="185"/>
      <c r="L59" s="2"/>
      <c r="M59" s="2"/>
      <c r="O59" s="1"/>
      <c r="U59" s="181"/>
    </row>
    <row r="60" spans="3:21" x14ac:dyDescent="0.35">
      <c r="C60" s="185"/>
      <c r="L60" s="2"/>
      <c r="M60" s="2"/>
      <c r="O60" s="1"/>
      <c r="U60" s="181"/>
    </row>
    <row r="61" spans="3:21" x14ac:dyDescent="0.35">
      <c r="C61" s="185"/>
      <c r="L61" s="2"/>
      <c r="M61" s="2"/>
      <c r="O61" s="1"/>
      <c r="U61" s="181"/>
    </row>
    <row r="62" spans="3:21" x14ac:dyDescent="0.35">
      <c r="C62" s="185"/>
      <c r="L62" s="2"/>
      <c r="M62" s="2"/>
      <c r="O62" s="1"/>
      <c r="U62" s="181"/>
    </row>
    <row r="63" spans="3:21" x14ac:dyDescent="0.35">
      <c r="C63" s="185"/>
      <c r="L63" s="2"/>
      <c r="M63" s="2"/>
      <c r="O63" s="1"/>
      <c r="U63" s="181"/>
    </row>
    <row r="64" spans="3:21" x14ac:dyDescent="0.35">
      <c r="C64" s="185"/>
      <c r="L64" s="2"/>
      <c r="M64" s="2"/>
      <c r="O64" s="1"/>
      <c r="U64" s="181"/>
    </row>
    <row r="65" spans="3:21" x14ac:dyDescent="0.35">
      <c r="C65" s="185"/>
      <c r="L65" s="2"/>
      <c r="M65" s="2"/>
      <c r="O65" s="1"/>
      <c r="U65" s="181"/>
    </row>
    <row r="66" spans="3:21" x14ac:dyDescent="0.35">
      <c r="C66" s="185"/>
      <c r="L66" s="2"/>
      <c r="M66" s="2"/>
      <c r="O66" s="1"/>
      <c r="U66" s="181"/>
    </row>
    <row r="67" spans="3:21" x14ac:dyDescent="0.35">
      <c r="C67" s="185"/>
      <c r="L67" s="2"/>
      <c r="M67" s="2"/>
      <c r="O67" s="1"/>
      <c r="U67" s="181"/>
    </row>
    <row r="68" spans="3:21" x14ac:dyDescent="0.35">
      <c r="C68" s="185"/>
      <c r="L68" s="2"/>
      <c r="M68" s="2"/>
      <c r="O68" s="1"/>
      <c r="U68" s="181"/>
    </row>
    <row r="69" spans="3:21" x14ac:dyDescent="0.35">
      <c r="C69" s="185"/>
      <c r="L69" s="2"/>
      <c r="M69" s="2"/>
      <c r="O69" s="1"/>
      <c r="U69" s="181"/>
    </row>
    <row r="70" spans="3:21" x14ac:dyDescent="0.35">
      <c r="C70" s="185"/>
      <c r="L70" s="2"/>
      <c r="M70" s="2"/>
      <c r="O70" s="1"/>
      <c r="U70" s="181"/>
    </row>
    <row r="71" spans="3:21" x14ac:dyDescent="0.35">
      <c r="C71" s="185"/>
      <c r="L71" s="2"/>
      <c r="M71" s="2"/>
      <c r="O71" s="1"/>
      <c r="U71" s="181"/>
    </row>
    <row r="72" spans="3:21" x14ac:dyDescent="0.35">
      <c r="C72" s="185"/>
      <c r="L72" s="2"/>
      <c r="M72" s="2"/>
      <c r="O72" s="1"/>
      <c r="U72" s="181"/>
    </row>
    <row r="73" spans="3:21" x14ac:dyDescent="0.35">
      <c r="C73" s="185"/>
      <c r="L73" s="2"/>
      <c r="M73" s="2"/>
      <c r="O73" s="1"/>
      <c r="U73" s="181"/>
    </row>
    <row r="74" spans="3:21" x14ac:dyDescent="0.35">
      <c r="C74" s="185"/>
      <c r="L74" s="2"/>
      <c r="M74" s="2"/>
      <c r="O74" s="1"/>
      <c r="U74" s="181"/>
    </row>
    <row r="75" spans="3:21" x14ac:dyDescent="0.35">
      <c r="C75" s="185"/>
      <c r="L75" s="2"/>
      <c r="M75" s="2"/>
      <c r="O75" s="1"/>
      <c r="U75" s="181"/>
    </row>
    <row r="76" spans="3:21" x14ac:dyDescent="0.35">
      <c r="C76" s="185"/>
      <c r="L76" s="2"/>
      <c r="M76" s="2"/>
      <c r="O76" s="1"/>
      <c r="U76" s="181"/>
    </row>
    <row r="77" spans="3:21" x14ac:dyDescent="0.35">
      <c r="C77" s="185"/>
      <c r="L77" s="2"/>
      <c r="M77" s="2"/>
      <c r="O77" s="1"/>
      <c r="U77" s="181"/>
    </row>
    <row r="78" spans="3:21" x14ac:dyDescent="0.35">
      <c r="C78" s="185"/>
      <c r="L78" s="2"/>
      <c r="M78" s="2"/>
      <c r="O78" s="1"/>
      <c r="U78" s="181"/>
    </row>
    <row r="79" spans="3:21" x14ac:dyDescent="0.35">
      <c r="C79" s="185"/>
      <c r="L79" s="2"/>
      <c r="M79" s="2"/>
      <c r="O79" s="1"/>
      <c r="U79" s="181"/>
    </row>
    <row r="80" spans="3:21" x14ac:dyDescent="0.35">
      <c r="C80" s="185"/>
      <c r="L80" s="2"/>
      <c r="M80" s="2"/>
      <c r="O80" s="1"/>
      <c r="U80" s="181"/>
    </row>
    <row r="81" spans="3:21" x14ac:dyDescent="0.35">
      <c r="C81" s="185"/>
      <c r="L81" s="2"/>
      <c r="M81" s="2"/>
      <c r="O81" s="1"/>
      <c r="U81" s="181"/>
    </row>
    <row r="82" spans="3:21" x14ac:dyDescent="0.35">
      <c r="C82" s="185"/>
      <c r="L82" s="2"/>
      <c r="M82" s="2"/>
      <c r="O82" s="1"/>
      <c r="U82" s="181"/>
    </row>
    <row r="83" spans="3:21" x14ac:dyDescent="0.35">
      <c r="C83" s="185"/>
      <c r="L83" s="2"/>
      <c r="M83" s="2"/>
      <c r="O83" s="1"/>
      <c r="U83" s="181"/>
    </row>
    <row r="84" spans="3:21" x14ac:dyDescent="0.35">
      <c r="C84" s="185"/>
      <c r="L84" s="2"/>
      <c r="M84" s="2"/>
      <c r="O84" s="1"/>
      <c r="U84" s="181"/>
    </row>
    <row r="85" spans="3:21" x14ac:dyDescent="0.35">
      <c r="C85" s="185"/>
      <c r="L85" s="2"/>
      <c r="M85" s="2"/>
      <c r="O85" s="1"/>
      <c r="U85" s="181"/>
    </row>
    <row r="86" spans="3:21" x14ac:dyDescent="0.35">
      <c r="C86" s="185"/>
      <c r="L86" s="2"/>
      <c r="M86" s="2"/>
      <c r="O86" s="1"/>
      <c r="U86" s="181"/>
    </row>
    <row r="87" spans="3:21" x14ac:dyDescent="0.35">
      <c r="C87" s="185"/>
      <c r="L87" s="2"/>
      <c r="M87" s="2"/>
      <c r="O87" s="1"/>
      <c r="U87" s="181"/>
    </row>
    <row r="88" spans="3:21" x14ac:dyDescent="0.35">
      <c r="C88" s="185"/>
      <c r="L88" s="2"/>
      <c r="M88" s="2"/>
      <c r="O88" s="1"/>
      <c r="U88" s="181"/>
    </row>
    <row r="89" spans="3:21" x14ac:dyDescent="0.35">
      <c r="C89" s="185"/>
      <c r="L89" s="2"/>
      <c r="M89" s="2"/>
      <c r="O89" s="1"/>
      <c r="U89" s="181"/>
    </row>
    <row r="90" spans="3:21" x14ac:dyDescent="0.35">
      <c r="C90" s="185"/>
      <c r="L90" s="2"/>
      <c r="M90" s="2"/>
      <c r="O90" s="1"/>
      <c r="U90" s="181"/>
    </row>
    <row r="91" spans="3:21" x14ac:dyDescent="0.35">
      <c r="C91" s="185"/>
      <c r="L91" s="2"/>
      <c r="M91" s="2"/>
      <c r="O91" s="1"/>
      <c r="U91" s="181"/>
    </row>
    <row r="92" spans="3:21" x14ac:dyDescent="0.35">
      <c r="C92" s="185"/>
      <c r="L92" s="2"/>
      <c r="M92" s="2"/>
      <c r="O92" s="1"/>
      <c r="U92" s="181"/>
    </row>
    <row r="93" spans="3:21" x14ac:dyDescent="0.35">
      <c r="C93" s="185"/>
      <c r="L93" s="2"/>
      <c r="M93" s="2"/>
      <c r="O93" s="1"/>
      <c r="U93" s="181"/>
    </row>
    <row r="94" spans="3:21" x14ac:dyDescent="0.35">
      <c r="C94" s="185"/>
      <c r="L94" s="2"/>
      <c r="M94" s="2"/>
      <c r="O94" s="1"/>
      <c r="U94" s="181"/>
    </row>
    <row r="95" spans="3:21" x14ac:dyDescent="0.35">
      <c r="C95" s="185"/>
      <c r="L95" s="2"/>
      <c r="M95" s="2"/>
      <c r="O95" s="1"/>
      <c r="U95" s="181"/>
    </row>
    <row r="96" spans="3:21" x14ac:dyDescent="0.35">
      <c r="C96" s="185"/>
      <c r="L96" s="2"/>
      <c r="M96" s="2"/>
      <c r="O96" s="1"/>
      <c r="U96" s="181"/>
    </row>
    <row r="97" spans="3:21" x14ac:dyDescent="0.35">
      <c r="C97" s="185"/>
      <c r="L97" s="2"/>
      <c r="M97" s="2"/>
      <c r="O97" s="1"/>
      <c r="U97" s="181"/>
    </row>
    <row r="98" spans="3:21" x14ac:dyDescent="0.35">
      <c r="C98" s="185"/>
      <c r="L98" s="2"/>
      <c r="M98" s="2"/>
      <c r="O98" s="1"/>
      <c r="U98" s="181"/>
    </row>
    <row r="99" spans="3:21" x14ac:dyDescent="0.35">
      <c r="C99" s="185"/>
      <c r="L99" s="2"/>
      <c r="M99" s="2"/>
      <c r="O99" s="1"/>
      <c r="U99" s="181"/>
    </row>
    <row r="100" spans="3:21" x14ac:dyDescent="0.35">
      <c r="C100" s="185"/>
      <c r="L100" s="2"/>
      <c r="M100" s="2"/>
      <c r="O100" s="1"/>
      <c r="U100" s="181"/>
    </row>
    <row r="101" spans="3:21" x14ac:dyDescent="0.35">
      <c r="C101" s="185"/>
      <c r="L101" s="2"/>
      <c r="M101" s="2"/>
      <c r="O101" s="1"/>
      <c r="U101" s="181"/>
    </row>
    <row r="102" spans="3:21" x14ac:dyDescent="0.35">
      <c r="C102" s="185"/>
      <c r="L102" s="2"/>
      <c r="M102" s="2"/>
      <c r="O102" s="1"/>
      <c r="U102" s="181"/>
    </row>
    <row r="103" spans="3:21" x14ac:dyDescent="0.35">
      <c r="C103" s="185"/>
      <c r="L103" s="2"/>
      <c r="M103" s="2"/>
      <c r="O103" s="1"/>
      <c r="U103" s="181"/>
    </row>
    <row r="104" spans="3:21" x14ac:dyDescent="0.35">
      <c r="C104" s="185"/>
      <c r="L104" s="2"/>
      <c r="M104" s="2"/>
      <c r="O104" s="1"/>
      <c r="U104" s="181"/>
    </row>
    <row r="105" spans="3:21" x14ac:dyDescent="0.35">
      <c r="C105" s="185"/>
      <c r="L105" s="2"/>
      <c r="M105" s="2"/>
      <c r="O105" s="1"/>
      <c r="U105" s="181"/>
    </row>
    <row r="106" spans="3:21" x14ac:dyDescent="0.35">
      <c r="C106" s="185"/>
      <c r="L106" s="2"/>
      <c r="M106" s="2"/>
      <c r="O106" s="1"/>
      <c r="U106" s="181"/>
    </row>
    <row r="107" spans="3:21" x14ac:dyDescent="0.35">
      <c r="C107" s="185"/>
      <c r="L107" s="2"/>
      <c r="M107" s="2"/>
      <c r="O107" s="1"/>
      <c r="U107" s="181"/>
    </row>
    <row r="108" spans="3:21" x14ac:dyDescent="0.35">
      <c r="C108" s="185"/>
      <c r="L108" s="2"/>
      <c r="M108" s="2"/>
      <c r="O108" s="1"/>
      <c r="U108" s="181"/>
    </row>
    <row r="109" spans="3:21" x14ac:dyDescent="0.35">
      <c r="C109" s="185"/>
      <c r="L109" s="2"/>
      <c r="M109" s="2"/>
      <c r="O109" s="1"/>
      <c r="U109" s="181"/>
    </row>
    <row r="110" spans="3:21" x14ac:dyDescent="0.35">
      <c r="C110" s="185"/>
      <c r="L110" s="2"/>
      <c r="M110" s="2"/>
      <c r="O110" s="1"/>
      <c r="U110" s="181"/>
    </row>
    <row r="111" spans="3:21" x14ac:dyDescent="0.35">
      <c r="C111" s="185"/>
      <c r="L111" s="2"/>
      <c r="M111" s="2"/>
      <c r="O111" s="1"/>
      <c r="U111" s="181"/>
    </row>
    <row r="112" spans="3:21" x14ac:dyDescent="0.35">
      <c r="C112" s="185"/>
      <c r="L112" s="2"/>
      <c r="M112" s="2"/>
      <c r="O112" s="1"/>
      <c r="U112" s="181"/>
    </row>
    <row r="113" spans="3:21" x14ac:dyDescent="0.35">
      <c r="C113" s="185"/>
      <c r="L113" s="2"/>
      <c r="M113" s="2"/>
      <c r="O113" s="1"/>
      <c r="U113" s="181"/>
    </row>
    <row r="114" spans="3:21" x14ac:dyDescent="0.35">
      <c r="C114" s="185"/>
      <c r="L114" s="2"/>
      <c r="M114" s="2"/>
      <c r="O114" s="1"/>
      <c r="U114" s="181"/>
    </row>
    <row r="115" spans="3:21" x14ac:dyDescent="0.35">
      <c r="C115" s="185"/>
      <c r="L115" s="2"/>
      <c r="M115" s="2"/>
      <c r="O115" s="1"/>
      <c r="U115" s="181"/>
    </row>
    <row r="116" spans="3:21" x14ac:dyDescent="0.35">
      <c r="C116" s="185"/>
      <c r="L116" s="2"/>
      <c r="M116" s="2"/>
      <c r="O116" s="1"/>
      <c r="U116" s="181"/>
    </row>
    <row r="117" spans="3:21" x14ac:dyDescent="0.35">
      <c r="C117" s="185"/>
      <c r="L117" s="2"/>
      <c r="M117" s="2"/>
      <c r="O117" s="1"/>
      <c r="U117" s="181"/>
    </row>
    <row r="118" spans="3:21" x14ac:dyDescent="0.35">
      <c r="C118" s="185"/>
      <c r="L118" s="2"/>
      <c r="M118" s="2"/>
      <c r="O118" s="1"/>
      <c r="U118" s="181"/>
    </row>
    <row r="119" spans="3:21" x14ac:dyDescent="0.35">
      <c r="C119" s="185"/>
      <c r="L119" s="2"/>
      <c r="M119" s="2"/>
      <c r="O119" s="1"/>
      <c r="U119" s="181"/>
    </row>
    <row r="120" spans="3:21" x14ac:dyDescent="0.35">
      <c r="C120" s="185"/>
      <c r="L120" s="2"/>
      <c r="M120" s="2"/>
      <c r="O120" s="1"/>
      <c r="U120" s="181"/>
    </row>
    <row r="121" spans="3:21" x14ac:dyDescent="0.35">
      <c r="C121" s="185"/>
      <c r="L121" s="2"/>
      <c r="M121" s="2"/>
      <c r="O121" s="1"/>
      <c r="U121" s="181"/>
    </row>
    <row r="122" spans="3:21" x14ac:dyDescent="0.35">
      <c r="C122" s="185"/>
      <c r="L122" s="2"/>
      <c r="M122" s="2"/>
      <c r="O122" s="1"/>
      <c r="U122" s="181"/>
    </row>
    <row r="123" spans="3:21" x14ac:dyDescent="0.35">
      <c r="C123" s="185"/>
      <c r="L123" s="2"/>
      <c r="M123" s="2"/>
      <c r="O123" s="1"/>
      <c r="U123" s="181"/>
    </row>
    <row r="124" spans="3:21" x14ac:dyDescent="0.35">
      <c r="C124" s="185"/>
      <c r="L124" s="2"/>
      <c r="M124" s="2"/>
      <c r="O124" s="1"/>
      <c r="U124" s="181"/>
    </row>
    <row r="125" spans="3:21" x14ac:dyDescent="0.35">
      <c r="C125" s="185"/>
      <c r="L125" s="2"/>
      <c r="M125" s="2"/>
      <c r="O125" s="1"/>
      <c r="U125" s="181"/>
    </row>
    <row r="126" spans="3:21" x14ac:dyDescent="0.35">
      <c r="C126" s="185"/>
      <c r="L126" s="2"/>
      <c r="M126" s="2"/>
      <c r="O126" s="1"/>
      <c r="U126" s="181"/>
    </row>
    <row r="127" spans="3:21" x14ac:dyDescent="0.35">
      <c r="C127" s="185"/>
      <c r="L127" s="2"/>
      <c r="M127" s="2"/>
      <c r="O127" s="1"/>
      <c r="U127" s="181"/>
    </row>
    <row r="128" spans="3:21" x14ac:dyDescent="0.35">
      <c r="C128" s="185"/>
      <c r="L128" s="2"/>
      <c r="M128" s="2"/>
      <c r="O128" s="1"/>
      <c r="U128" s="181"/>
    </row>
    <row r="129" spans="3:21" x14ac:dyDescent="0.35">
      <c r="C129" s="185"/>
      <c r="L129" s="2"/>
      <c r="M129" s="2"/>
      <c r="O129" s="1"/>
      <c r="U129" s="181"/>
    </row>
    <row r="130" spans="3:21" x14ac:dyDescent="0.35">
      <c r="C130" s="185"/>
      <c r="L130" s="2"/>
      <c r="M130" s="2"/>
      <c r="O130" s="1"/>
      <c r="U130" s="181"/>
    </row>
    <row r="131" spans="3:21" x14ac:dyDescent="0.35">
      <c r="C131" s="185"/>
      <c r="L131" s="2"/>
      <c r="M131" s="2"/>
      <c r="O131" s="1"/>
      <c r="U131" s="181"/>
    </row>
    <row r="132" spans="3:21" x14ac:dyDescent="0.35">
      <c r="C132" s="185"/>
      <c r="L132" s="2"/>
      <c r="M132" s="2"/>
      <c r="O132" s="1"/>
      <c r="U132" s="181"/>
    </row>
    <row r="133" spans="3:21" x14ac:dyDescent="0.35">
      <c r="C133" s="185"/>
      <c r="L133" s="2"/>
      <c r="M133" s="2"/>
      <c r="O133" s="1"/>
      <c r="U133" s="181"/>
    </row>
    <row r="134" spans="3:21" x14ac:dyDescent="0.35">
      <c r="C134" s="185"/>
      <c r="L134" s="2"/>
      <c r="M134" s="2"/>
      <c r="O134" s="1"/>
      <c r="U134" s="181"/>
    </row>
    <row r="135" spans="3:21" x14ac:dyDescent="0.35">
      <c r="C135" s="185"/>
      <c r="L135" s="2"/>
      <c r="M135" s="2"/>
      <c r="O135" s="1"/>
      <c r="U135" s="181"/>
    </row>
    <row r="136" spans="3:21" x14ac:dyDescent="0.35">
      <c r="C136" s="185"/>
      <c r="L136" s="2"/>
      <c r="M136" s="2"/>
      <c r="O136" s="1"/>
      <c r="U136" s="181"/>
    </row>
    <row r="137" spans="3:21" x14ac:dyDescent="0.35">
      <c r="C137" s="185"/>
      <c r="L137" s="2"/>
      <c r="M137" s="2"/>
      <c r="O137" s="1"/>
      <c r="U137" s="181"/>
    </row>
    <row r="138" spans="3:21" x14ac:dyDescent="0.35">
      <c r="C138" s="185"/>
      <c r="L138" s="2"/>
      <c r="M138" s="2"/>
      <c r="O138" s="1"/>
      <c r="U138" s="181"/>
    </row>
    <row r="139" spans="3:21" x14ac:dyDescent="0.35">
      <c r="C139" s="185"/>
      <c r="L139" s="2"/>
      <c r="M139" s="2"/>
      <c r="O139" s="1"/>
      <c r="U139" s="181"/>
    </row>
    <row r="140" spans="3:21" x14ac:dyDescent="0.35">
      <c r="C140" s="185"/>
      <c r="L140" s="2"/>
      <c r="M140" s="2"/>
      <c r="O140" s="1"/>
      <c r="U140" s="181"/>
    </row>
    <row r="141" spans="3:21" x14ac:dyDescent="0.35">
      <c r="C141" s="185"/>
      <c r="L141" s="2"/>
      <c r="M141" s="2"/>
      <c r="O141" s="1"/>
      <c r="U141" s="181"/>
    </row>
    <row r="142" spans="3:21" x14ac:dyDescent="0.35">
      <c r="C142" s="185"/>
      <c r="L142" s="2"/>
      <c r="M142" s="2"/>
      <c r="O142" s="1"/>
      <c r="U142" s="181"/>
    </row>
    <row r="143" spans="3:21" x14ac:dyDescent="0.35">
      <c r="C143" s="185"/>
      <c r="L143" s="2"/>
      <c r="M143" s="2"/>
      <c r="O143" s="1"/>
      <c r="U143" s="181"/>
    </row>
    <row r="144" spans="3:21" x14ac:dyDescent="0.35">
      <c r="C144" s="185"/>
      <c r="L144" s="2"/>
      <c r="M144" s="2"/>
      <c r="O144" s="1"/>
      <c r="U144" s="181"/>
    </row>
    <row r="145" spans="3:21" x14ac:dyDescent="0.35">
      <c r="C145" s="185"/>
      <c r="L145" s="2"/>
      <c r="M145" s="2"/>
      <c r="O145" s="1"/>
      <c r="U145" s="181"/>
    </row>
    <row r="146" spans="3:21" x14ac:dyDescent="0.35">
      <c r="C146" s="185"/>
      <c r="L146" s="2"/>
      <c r="M146" s="2"/>
      <c r="O146" s="1"/>
      <c r="U146" s="181"/>
    </row>
    <row r="147" spans="3:21" x14ac:dyDescent="0.35">
      <c r="C147" s="185"/>
      <c r="L147" s="2"/>
      <c r="M147" s="2"/>
      <c r="O147" s="1"/>
      <c r="U147" s="181"/>
    </row>
    <row r="148" spans="3:21" x14ac:dyDescent="0.35">
      <c r="C148" s="185"/>
      <c r="L148" s="2"/>
      <c r="M148" s="2"/>
      <c r="O148" s="1"/>
      <c r="U148" s="181"/>
    </row>
    <row r="149" spans="3:21" x14ac:dyDescent="0.35">
      <c r="C149" s="185"/>
      <c r="L149" s="2"/>
      <c r="M149" s="2"/>
      <c r="O149" s="1"/>
      <c r="U149" s="181"/>
    </row>
    <row r="150" spans="3:21" x14ac:dyDescent="0.35">
      <c r="C150" s="185"/>
      <c r="L150" s="2"/>
      <c r="M150" s="2"/>
      <c r="O150" s="1"/>
      <c r="U150" s="181"/>
    </row>
    <row r="151" spans="3:21" x14ac:dyDescent="0.35">
      <c r="C151" s="185"/>
      <c r="L151" s="2"/>
      <c r="M151" s="2"/>
      <c r="O151" s="1"/>
      <c r="U151" s="181"/>
    </row>
    <row r="152" spans="3:21" x14ac:dyDescent="0.35">
      <c r="C152" s="185"/>
      <c r="L152" s="2"/>
      <c r="M152" s="2"/>
      <c r="O152" s="1"/>
      <c r="U152" s="181"/>
    </row>
    <row r="153" spans="3:21" x14ac:dyDescent="0.35">
      <c r="C153" s="185"/>
      <c r="L153" s="2"/>
      <c r="M153" s="2"/>
      <c r="O153" s="1"/>
      <c r="U153" s="181"/>
    </row>
    <row r="154" spans="3:21" x14ac:dyDescent="0.35">
      <c r="C154" s="185"/>
      <c r="L154" s="2"/>
      <c r="M154" s="2"/>
      <c r="O154" s="1"/>
      <c r="U154" s="181"/>
    </row>
    <row r="155" spans="3:21" x14ac:dyDescent="0.35">
      <c r="C155" s="185"/>
      <c r="L155" s="2"/>
      <c r="M155" s="2"/>
      <c r="O155" s="1"/>
      <c r="U155" s="181"/>
    </row>
    <row r="156" spans="3:21" x14ac:dyDescent="0.35">
      <c r="C156" s="185"/>
      <c r="L156" s="2"/>
      <c r="M156" s="2"/>
      <c r="O156" s="1"/>
      <c r="U156" s="181"/>
    </row>
    <row r="157" spans="3:21" x14ac:dyDescent="0.35">
      <c r="C157" s="185"/>
      <c r="L157" s="2"/>
      <c r="M157" s="2"/>
      <c r="O157" s="1"/>
      <c r="U157" s="181"/>
    </row>
    <row r="158" spans="3:21" x14ac:dyDescent="0.35">
      <c r="C158" s="185"/>
      <c r="L158" s="2"/>
      <c r="M158" s="2"/>
      <c r="O158" s="1"/>
      <c r="U158" s="181"/>
    </row>
    <row r="159" spans="3:21" x14ac:dyDescent="0.35">
      <c r="C159" s="185"/>
      <c r="L159" s="2"/>
      <c r="M159" s="2"/>
      <c r="O159" s="1"/>
      <c r="U159" s="181"/>
    </row>
    <row r="160" spans="3:21" x14ac:dyDescent="0.35">
      <c r="C160" s="185"/>
      <c r="L160" s="2"/>
      <c r="M160" s="2"/>
      <c r="O160" s="1"/>
      <c r="U160" s="181"/>
    </row>
    <row r="161" spans="3:21" x14ac:dyDescent="0.35">
      <c r="C161" s="185"/>
      <c r="L161" s="2"/>
      <c r="M161" s="2"/>
      <c r="O161" s="1"/>
      <c r="U161" s="181"/>
    </row>
    <row r="162" spans="3:21" x14ac:dyDescent="0.35">
      <c r="C162" s="185"/>
      <c r="L162" s="2"/>
      <c r="M162" s="2"/>
      <c r="O162" s="1"/>
      <c r="U162" s="181"/>
    </row>
    <row r="163" spans="3:21" x14ac:dyDescent="0.35">
      <c r="C163" s="185"/>
      <c r="L163" s="2"/>
      <c r="M163" s="2"/>
      <c r="O163" s="1"/>
      <c r="U163" s="181"/>
    </row>
    <row r="164" spans="3:21" x14ac:dyDescent="0.35">
      <c r="C164" s="185"/>
      <c r="L164" s="2"/>
      <c r="M164" s="2"/>
      <c r="O164" s="1"/>
      <c r="U164" s="181"/>
    </row>
    <row r="165" spans="3:21" x14ac:dyDescent="0.35">
      <c r="C165" s="185"/>
      <c r="L165" s="2"/>
      <c r="M165" s="2"/>
      <c r="O165" s="1"/>
      <c r="U165" s="181"/>
    </row>
    <row r="166" spans="3:21" x14ac:dyDescent="0.35">
      <c r="C166" s="185"/>
      <c r="L166" s="2"/>
      <c r="M166" s="2"/>
      <c r="O166" s="1"/>
      <c r="U166" s="181"/>
    </row>
    <row r="167" spans="3:21" x14ac:dyDescent="0.35">
      <c r="C167" s="185"/>
      <c r="L167" s="2"/>
      <c r="M167" s="2"/>
      <c r="O167" s="1"/>
      <c r="U167" s="181"/>
    </row>
    <row r="168" spans="3:21" x14ac:dyDescent="0.35">
      <c r="C168" s="185"/>
      <c r="L168" s="2"/>
      <c r="M168" s="2"/>
      <c r="O168" s="1"/>
      <c r="U168" s="181"/>
    </row>
    <row r="169" spans="3:21" x14ac:dyDescent="0.35">
      <c r="C169" s="185"/>
      <c r="L169" s="2"/>
      <c r="M169" s="2"/>
      <c r="O169" s="1"/>
      <c r="U169" s="181"/>
    </row>
    <row r="170" spans="3:21" x14ac:dyDescent="0.35">
      <c r="C170" s="185"/>
      <c r="L170" s="2"/>
      <c r="M170" s="2"/>
      <c r="O170" s="1"/>
      <c r="U170" s="181"/>
    </row>
    <row r="171" spans="3:21" x14ac:dyDescent="0.35">
      <c r="C171" s="185"/>
      <c r="L171" s="2"/>
      <c r="M171" s="2"/>
      <c r="O171" s="1"/>
      <c r="U171" s="181"/>
    </row>
    <row r="172" spans="3:21" x14ac:dyDescent="0.35">
      <c r="C172" s="185"/>
      <c r="L172" s="2"/>
      <c r="M172" s="2"/>
      <c r="O172" s="1"/>
      <c r="U172" s="181"/>
    </row>
    <row r="173" spans="3:21" x14ac:dyDescent="0.35">
      <c r="C173" s="185"/>
      <c r="L173" s="2"/>
      <c r="M173" s="2"/>
      <c r="O173" s="1"/>
      <c r="U173" s="181"/>
    </row>
    <row r="174" spans="3:21" x14ac:dyDescent="0.35">
      <c r="C174" s="185"/>
      <c r="L174" s="2"/>
      <c r="M174" s="2"/>
      <c r="O174" s="1"/>
      <c r="U174" s="181"/>
    </row>
    <row r="175" spans="3:21" x14ac:dyDescent="0.35">
      <c r="C175" s="185"/>
      <c r="L175" s="2"/>
      <c r="M175" s="2"/>
      <c r="O175" s="1"/>
      <c r="U175" s="181"/>
    </row>
    <row r="176" spans="3:21" x14ac:dyDescent="0.35">
      <c r="C176" s="185"/>
      <c r="L176" s="2"/>
      <c r="M176" s="2"/>
      <c r="O176" s="1"/>
      <c r="U176" s="181"/>
    </row>
    <row r="177" spans="3:21" x14ac:dyDescent="0.35">
      <c r="C177" s="185"/>
      <c r="L177" s="2"/>
      <c r="M177" s="2"/>
      <c r="O177" s="1"/>
      <c r="U177" s="181"/>
    </row>
    <row r="178" spans="3:21" x14ac:dyDescent="0.35">
      <c r="C178" s="185"/>
      <c r="L178" s="2"/>
      <c r="M178" s="2"/>
      <c r="O178" s="1"/>
      <c r="U178" s="181"/>
    </row>
    <row r="179" spans="3:21" x14ac:dyDescent="0.35">
      <c r="C179" s="185"/>
      <c r="L179" s="2"/>
      <c r="M179" s="2"/>
      <c r="O179" s="1"/>
      <c r="U179" s="181"/>
    </row>
    <row r="180" spans="3:21" x14ac:dyDescent="0.35">
      <c r="C180" s="185"/>
      <c r="L180" s="2"/>
      <c r="M180" s="2"/>
      <c r="O180" s="1"/>
      <c r="U180" s="181"/>
    </row>
    <row r="181" spans="3:21" x14ac:dyDescent="0.35">
      <c r="C181" s="185"/>
      <c r="L181" s="2"/>
      <c r="M181" s="2"/>
      <c r="O181" s="1"/>
      <c r="U181" s="181"/>
    </row>
    <row r="182" spans="3:21" x14ac:dyDescent="0.35">
      <c r="C182" s="185"/>
      <c r="L182" s="2"/>
      <c r="M182" s="2"/>
      <c r="O182" s="1"/>
      <c r="U182" s="181"/>
    </row>
    <row r="183" spans="3:21" x14ac:dyDescent="0.35">
      <c r="C183" s="185"/>
      <c r="L183" s="2"/>
      <c r="M183" s="2"/>
      <c r="O183" s="1"/>
      <c r="U183" s="181"/>
    </row>
    <row r="184" spans="3:21" x14ac:dyDescent="0.35">
      <c r="C184" s="185"/>
      <c r="L184" s="2"/>
      <c r="M184" s="2"/>
      <c r="O184" s="1"/>
      <c r="U184" s="181"/>
    </row>
    <row r="185" spans="3:21" x14ac:dyDescent="0.35">
      <c r="C185" s="185"/>
      <c r="L185" s="2"/>
      <c r="M185" s="2"/>
      <c r="O185" s="1"/>
      <c r="U185" s="181"/>
    </row>
    <row r="186" spans="3:21" x14ac:dyDescent="0.35">
      <c r="C186" s="185"/>
      <c r="L186" s="2"/>
      <c r="M186" s="2"/>
      <c r="O186" s="1"/>
      <c r="U186" s="181"/>
    </row>
    <row r="187" spans="3:21" x14ac:dyDescent="0.35">
      <c r="C187" s="185"/>
      <c r="L187" s="2"/>
      <c r="M187" s="2"/>
      <c r="O187" s="1"/>
      <c r="U187" s="181"/>
    </row>
    <row r="188" spans="3:21" x14ac:dyDescent="0.35">
      <c r="C188" s="185"/>
      <c r="L188" s="2"/>
      <c r="M188" s="2"/>
      <c r="O188" s="1"/>
      <c r="U188" s="181"/>
    </row>
    <row r="189" spans="3:21" x14ac:dyDescent="0.35">
      <c r="C189" s="185"/>
      <c r="L189" s="2"/>
      <c r="M189" s="2"/>
      <c r="O189" s="1"/>
      <c r="U189" s="181"/>
    </row>
    <row r="190" spans="3:21" x14ac:dyDescent="0.35">
      <c r="C190" s="185"/>
      <c r="L190" s="2"/>
      <c r="M190" s="2"/>
      <c r="O190" s="1"/>
      <c r="U190" s="181"/>
    </row>
    <row r="191" spans="3:21" x14ac:dyDescent="0.35">
      <c r="C191" s="185"/>
      <c r="L191" s="2"/>
      <c r="M191" s="2"/>
      <c r="O191" s="1"/>
      <c r="U191" s="181"/>
    </row>
    <row r="192" spans="3:21" x14ac:dyDescent="0.35">
      <c r="C192" s="185"/>
      <c r="L192" s="2"/>
      <c r="M192" s="2"/>
      <c r="O192" s="1"/>
      <c r="U192" s="181"/>
    </row>
    <row r="193" spans="3:21" x14ac:dyDescent="0.35">
      <c r="C193" s="185"/>
      <c r="L193" s="2"/>
      <c r="M193" s="2"/>
      <c r="O193" s="1"/>
      <c r="U193" s="181"/>
    </row>
    <row r="194" spans="3:21" x14ac:dyDescent="0.35">
      <c r="C194" s="185"/>
      <c r="L194" s="2"/>
      <c r="M194" s="2"/>
      <c r="O194" s="1"/>
      <c r="U194" s="181"/>
    </row>
    <row r="195" spans="3:21" x14ac:dyDescent="0.35">
      <c r="C195" s="185"/>
      <c r="L195" s="2"/>
      <c r="M195" s="2"/>
      <c r="O195" s="1"/>
      <c r="U195" s="181"/>
    </row>
    <row r="196" spans="3:21" x14ac:dyDescent="0.35">
      <c r="C196" s="185"/>
      <c r="L196" s="2"/>
      <c r="M196" s="2"/>
      <c r="O196" s="1"/>
      <c r="U196" s="181"/>
    </row>
    <row r="197" spans="3:21" x14ac:dyDescent="0.35">
      <c r="C197" s="185"/>
      <c r="L197" s="2"/>
      <c r="M197" s="2"/>
      <c r="O197" s="1"/>
      <c r="U197" s="181"/>
    </row>
    <row r="198" spans="3:21" x14ac:dyDescent="0.35">
      <c r="C198" s="185"/>
      <c r="L198" s="2"/>
      <c r="M198" s="2"/>
      <c r="O198" s="1"/>
      <c r="U198" s="181"/>
    </row>
    <row r="199" spans="3:21" x14ac:dyDescent="0.35">
      <c r="C199" s="185"/>
      <c r="L199" s="2"/>
      <c r="M199" s="2"/>
      <c r="O199" s="1"/>
      <c r="U199" s="181"/>
    </row>
    <row r="200" spans="3:21" x14ac:dyDescent="0.35">
      <c r="C200" s="185"/>
      <c r="L200" s="2"/>
      <c r="M200" s="2"/>
      <c r="O200" s="1"/>
      <c r="U200" s="181"/>
    </row>
    <row r="201" spans="3:21" x14ac:dyDescent="0.35">
      <c r="C201" s="185"/>
      <c r="L201" s="2"/>
      <c r="M201" s="2"/>
      <c r="O201" s="1"/>
    </row>
    <row r="202" spans="3:21" x14ac:dyDescent="0.35">
      <c r="C202" s="185"/>
      <c r="L202" s="2"/>
      <c r="M202" s="2"/>
      <c r="O202" s="1"/>
    </row>
    <row r="203" spans="3:21" x14ac:dyDescent="0.35">
      <c r="C203" s="185"/>
      <c r="L203" s="2"/>
      <c r="M203" s="2"/>
      <c r="O203" s="1"/>
    </row>
    <row r="204" spans="3:21" x14ac:dyDescent="0.35">
      <c r="C204" s="185"/>
      <c r="L204" s="2"/>
      <c r="M204" s="2"/>
      <c r="O204" s="1"/>
    </row>
    <row r="205" spans="3:21" x14ac:dyDescent="0.35">
      <c r="C205" s="185"/>
      <c r="L205" s="2"/>
      <c r="M205" s="2"/>
      <c r="O205" s="1"/>
    </row>
    <row r="206" spans="3:21" x14ac:dyDescent="0.35">
      <c r="C206" s="185"/>
      <c r="L206" s="2"/>
      <c r="M206" s="2"/>
      <c r="O206" s="1"/>
    </row>
    <row r="207" spans="3:21" x14ac:dyDescent="0.35">
      <c r="C207" s="185"/>
      <c r="L207" s="2"/>
      <c r="M207" s="2"/>
      <c r="O207" s="1"/>
    </row>
    <row r="208" spans="3:21" x14ac:dyDescent="0.35">
      <c r="C208" s="185"/>
      <c r="L208" s="2"/>
      <c r="M208" s="2"/>
      <c r="O208" s="1"/>
    </row>
    <row r="209" spans="3:15" x14ac:dyDescent="0.35">
      <c r="C209" s="185"/>
      <c r="L209" s="2"/>
      <c r="M209" s="2"/>
      <c r="O209" s="1"/>
    </row>
    <row r="210" spans="3:15" x14ac:dyDescent="0.35">
      <c r="C210" s="185"/>
      <c r="L210" s="2"/>
      <c r="M210" s="2"/>
      <c r="O210" s="1"/>
    </row>
    <row r="211" spans="3:15" x14ac:dyDescent="0.35">
      <c r="C211" s="185"/>
      <c r="L211" s="2"/>
      <c r="M211" s="2"/>
      <c r="O211" s="1"/>
    </row>
    <row r="212" spans="3:15" x14ac:dyDescent="0.35">
      <c r="C212" s="185"/>
      <c r="L212" s="2"/>
      <c r="M212" s="2"/>
      <c r="O212" s="1"/>
    </row>
    <row r="213" spans="3:15" x14ac:dyDescent="0.35">
      <c r="C213" s="185"/>
      <c r="L213" s="2"/>
      <c r="M213" s="2"/>
      <c r="O213" s="1"/>
    </row>
    <row r="214" spans="3:15" x14ac:dyDescent="0.35">
      <c r="C214" s="185"/>
      <c r="L214" s="2"/>
      <c r="M214" s="2"/>
      <c r="O214" s="1"/>
    </row>
    <row r="215" spans="3:15" x14ac:dyDescent="0.35">
      <c r="C215" s="185"/>
      <c r="L215" s="2"/>
      <c r="M215" s="2"/>
      <c r="O215" s="1"/>
    </row>
    <row r="216" spans="3:15" x14ac:dyDescent="0.35">
      <c r="C216" s="185"/>
      <c r="L216" s="2"/>
      <c r="M216" s="2"/>
      <c r="O216" s="1"/>
    </row>
    <row r="217" spans="3:15" x14ac:dyDescent="0.35">
      <c r="C217" s="185"/>
      <c r="L217" s="2"/>
      <c r="M217" s="2"/>
      <c r="O217" s="1"/>
    </row>
    <row r="218" spans="3:15" x14ac:dyDescent="0.35">
      <c r="C218" s="185"/>
      <c r="L218" s="2"/>
      <c r="M218" s="2"/>
      <c r="O218" s="1"/>
    </row>
    <row r="219" spans="3:15" x14ac:dyDescent="0.35">
      <c r="C219" s="185"/>
      <c r="L219" s="2"/>
      <c r="M219" s="2"/>
      <c r="O219" s="1"/>
    </row>
    <row r="220" spans="3:15" x14ac:dyDescent="0.35">
      <c r="C220" s="185"/>
      <c r="L220" s="2"/>
      <c r="M220" s="2"/>
      <c r="O220" s="1"/>
    </row>
    <row r="221" spans="3:15" x14ac:dyDescent="0.35">
      <c r="C221" s="185"/>
      <c r="L221" s="2"/>
      <c r="M221" s="2"/>
      <c r="O221" s="1"/>
    </row>
    <row r="222" spans="3:15" x14ac:dyDescent="0.35">
      <c r="C222" s="185"/>
      <c r="L222" s="2"/>
      <c r="M222" s="2"/>
      <c r="O222" s="1"/>
    </row>
    <row r="223" spans="3:15" x14ac:dyDescent="0.35">
      <c r="C223" s="185"/>
      <c r="L223" s="2"/>
      <c r="M223" s="2"/>
      <c r="O223" s="1"/>
    </row>
    <row r="224" spans="3:15" x14ac:dyDescent="0.35">
      <c r="C224" s="185"/>
      <c r="L224" s="2"/>
      <c r="M224" s="2"/>
      <c r="O224" s="1"/>
    </row>
    <row r="225" spans="3:15" x14ac:dyDescent="0.35">
      <c r="C225" s="185"/>
      <c r="L225" s="2"/>
      <c r="M225" s="2"/>
      <c r="O225" s="1"/>
    </row>
    <row r="226" spans="3:15" x14ac:dyDescent="0.35">
      <c r="C226" s="185"/>
      <c r="L226" s="2"/>
      <c r="M226" s="2"/>
      <c r="O226" s="1"/>
    </row>
    <row r="227" spans="3:15" x14ac:dyDescent="0.35">
      <c r="C227" s="185"/>
      <c r="L227" s="2"/>
      <c r="M227" s="2"/>
      <c r="O227" s="1"/>
    </row>
    <row r="228" spans="3:15" x14ac:dyDescent="0.35">
      <c r="C228" s="185"/>
      <c r="L228" s="2"/>
      <c r="M228" s="2"/>
      <c r="O228" s="1"/>
    </row>
    <row r="229" spans="3:15" x14ac:dyDescent="0.35">
      <c r="C229" s="185"/>
      <c r="L229" s="2"/>
      <c r="M229" s="2"/>
      <c r="O229" s="1"/>
    </row>
    <row r="230" spans="3:15" x14ac:dyDescent="0.35">
      <c r="C230" s="185"/>
      <c r="L230" s="2"/>
      <c r="M230" s="2"/>
      <c r="O230" s="1"/>
    </row>
    <row r="231" spans="3:15" x14ac:dyDescent="0.35">
      <c r="C231" s="185"/>
      <c r="L231" s="2"/>
      <c r="M231" s="2"/>
      <c r="O231" s="1"/>
    </row>
    <row r="232" spans="3:15" x14ac:dyDescent="0.35">
      <c r="C232" s="185"/>
      <c r="L232" s="2"/>
      <c r="M232" s="2"/>
      <c r="O232" s="1"/>
    </row>
    <row r="233" spans="3:15" x14ac:dyDescent="0.35">
      <c r="C233" s="185"/>
      <c r="L233" s="2"/>
      <c r="M233" s="2"/>
      <c r="O233" s="1"/>
    </row>
    <row r="234" spans="3:15" x14ac:dyDescent="0.35">
      <c r="C234" s="185"/>
      <c r="L234" s="2"/>
      <c r="M234" s="2"/>
      <c r="O234" s="1"/>
    </row>
    <row r="235" spans="3:15" x14ac:dyDescent="0.35">
      <c r="C235" s="185"/>
      <c r="L235" s="2"/>
      <c r="M235" s="2"/>
      <c r="O235" s="1"/>
    </row>
    <row r="236" spans="3:15" x14ac:dyDescent="0.35">
      <c r="C236" s="185"/>
      <c r="L236" s="2"/>
      <c r="M236" s="2"/>
      <c r="O236" s="1"/>
    </row>
    <row r="237" spans="3:15" x14ac:dyDescent="0.35">
      <c r="C237" s="185"/>
      <c r="L237" s="2"/>
      <c r="M237" s="2"/>
      <c r="O237" s="1"/>
    </row>
    <row r="238" spans="3:15" x14ac:dyDescent="0.35">
      <c r="C238" s="185"/>
      <c r="L238" s="2"/>
      <c r="M238" s="2"/>
      <c r="O238" s="1"/>
    </row>
    <row r="239" spans="3:15" x14ac:dyDescent="0.35">
      <c r="C239" s="185"/>
      <c r="L239" s="2"/>
      <c r="M239" s="2"/>
      <c r="O239" s="1"/>
    </row>
    <row r="240" spans="3:15" x14ac:dyDescent="0.35">
      <c r="C240" s="185"/>
      <c r="L240" s="2"/>
      <c r="M240" s="2"/>
      <c r="O240" s="1"/>
    </row>
    <row r="241" spans="3:15" x14ac:dyDescent="0.35">
      <c r="C241" s="185"/>
      <c r="L241" s="2"/>
      <c r="M241" s="2"/>
      <c r="O241" s="1"/>
    </row>
    <row r="242" spans="3:15" x14ac:dyDescent="0.35">
      <c r="C242" s="185"/>
      <c r="L242" s="2"/>
      <c r="M242" s="2"/>
      <c r="O242" s="1"/>
    </row>
    <row r="243" spans="3:15" x14ac:dyDescent="0.35">
      <c r="C243" s="185"/>
      <c r="L243" s="2"/>
      <c r="M243" s="2"/>
      <c r="O243" s="1"/>
    </row>
    <row r="244" spans="3:15" x14ac:dyDescent="0.35">
      <c r="C244" s="185"/>
      <c r="L244" s="2"/>
      <c r="M244" s="2"/>
      <c r="O244" s="1"/>
    </row>
    <row r="245" spans="3:15" x14ac:dyDescent="0.35">
      <c r="C245" s="185"/>
      <c r="L245" s="2"/>
      <c r="M245" s="2"/>
      <c r="O245" s="1"/>
    </row>
    <row r="246" spans="3:15" x14ac:dyDescent="0.35">
      <c r="C246" s="185"/>
      <c r="L246" s="2"/>
      <c r="M246" s="2"/>
      <c r="O246" s="1"/>
    </row>
    <row r="247" spans="3:15" x14ac:dyDescent="0.35">
      <c r="C247" s="185"/>
      <c r="L247" s="2"/>
      <c r="M247" s="2"/>
      <c r="O247" s="1"/>
    </row>
    <row r="248" spans="3:15" x14ac:dyDescent="0.35">
      <c r="C248" s="185"/>
      <c r="L248" s="2"/>
      <c r="M248" s="2"/>
      <c r="O248" s="1"/>
    </row>
    <row r="249" spans="3:15" x14ac:dyDescent="0.35">
      <c r="C249" s="185"/>
      <c r="L249" s="2"/>
      <c r="M249" s="2"/>
      <c r="O249" s="1"/>
    </row>
    <row r="250" spans="3:15" x14ac:dyDescent="0.35">
      <c r="C250" s="185"/>
      <c r="L250" s="2"/>
      <c r="M250" s="2"/>
      <c r="O250" s="1"/>
    </row>
    <row r="251" spans="3:15" x14ac:dyDescent="0.35">
      <c r="C251" s="185"/>
      <c r="L251" s="2"/>
      <c r="M251" s="2"/>
      <c r="O251" s="1"/>
    </row>
    <row r="252" spans="3:15" x14ac:dyDescent="0.35">
      <c r="C252" s="185"/>
      <c r="L252" s="2"/>
      <c r="M252" s="2"/>
      <c r="O252" s="1"/>
    </row>
    <row r="253" spans="3:15" x14ac:dyDescent="0.35">
      <c r="C253" s="185"/>
      <c r="L253" s="2"/>
      <c r="M253" s="2"/>
      <c r="O253" s="1"/>
    </row>
    <row r="254" spans="3:15" x14ac:dyDescent="0.35">
      <c r="C254" s="185"/>
      <c r="L254" s="2"/>
      <c r="M254" s="2"/>
      <c r="O254" s="1"/>
    </row>
    <row r="255" spans="3:15" x14ac:dyDescent="0.35">
      <c r="C255" s="185"/>
      <c r="L255" s="2"/>
      <c r="M255" s="2"/>
      <c r="O255" s="1"/>
    </row>
    <row r="256" spans="3:15" x14ac:dyDescent="0.35">
      <c r="C256" s="185"/>
      <c r="L256" s="2"/>
      <c r="M256" s="2"/>
      <c r="O256" s="1"/>
    </row>
    <row r="257" spans="3:15" x14ac:dyDescent="0.35">
      <c r="C257" s="185"/>
      <c r="L257" s="2"/>
      <c r="M257" s="2"/>
      <c r="O257" s="1"/>
    </row>
    <row r="258" spans="3:15" x14ac:dyDescent="0.35">
      <c r="C258" s="185"/>
      <c r="L258" s="2"/>
      <c r="M258" s="2"/>
      <c r="O258" s="1"/>
    </row>
    <row r="259" spans="3:15" x14ac:dyDescent="0.35">
      <c r="C259" s="185"/>
      <c r="L259" s="2"/>
      <c r="M259" s="2"/>
      <c r="O259" s="1"/>
    </row>
    <row r="260" spans="3:15" x14ac:dyDescent="0.35">
      <c r="C260" s="185"/>
      <c r="L260" s="2"/>
      <c r="M260" s="2"/>
      <c r="O260" s="1"/>
    </row>
    <row r="261" spans="3:15" x14ac:dyDescent="0.35">
      <c r="C261" s="185"/>
      <c r="L261" s="2"/>
      <c r="M261" s="2"/>
      <c r="O261" s="1"/>
    </row>
    <row r="262" spans="3:15" x14ac:dyDescent="0.35">
      <c r="C262" s="185"/>
      <c r="L262" s="2"/>
      <c r="M262" s="2"/>
      <c r="O262" s="1"/>
    </row>
    <row r="263" spans="3:15" x14ac:dyDescent="0.35">
      <c r="C263" s="185"/>
      <c r="L263" s="2"/>
      <c r="M263" s="2"/>
      <c r="O263" s="1"/>
    </row>
    <row r="264" spans="3:15" x14ac:dyDescent="0.35">
      <c r="C264" s="185"/>
      <c r="L264" s="2"/>
      <c r="M264" s="2"/>
      <c r="O264" s="1"/>
    </row>
    <row r="265" spans="3:15" x14ac:dyDescent="0.35">
      <c r="C265" s="185"/>
      <c r="L265" s="2"/>
      <c r="M265" s="2"/>
      <c r="O265" s="1"/>
    </row>
    <row r="266" spans="3:15" x14ac:dyDescent="0.35">
      <c r="C266" s="185"/>
      <c r="L266" s="2"/>
      <c r="M266" s="2"/>
      <c r="O266" s="1"/>
    </row>
    <row r="267" spans="3:15" x14ac:dyDescent="0.35">
      <c r="C267" s="185"/>
      <c r="L267" s="2"/>
      <c r="M267" s="2"/>
      <c r="O267" s="1"/>
    </row>
    <row r="268" spans="3:15" x14ac:dyDescent="0.35">
      <c r="C268" s="185"/>
      <c r="L268" s="2"/>
      <c r="M268" s="2"/>
      <c r="O268" s="1"/>
    </row>
    <row r="269" spans="3:15" x14ac:dyDescent="0.35">
      <c r="C269" s="185"/>
      <c r="L269" s="2"/>
      <c r="M269" s="2"/>
      <c r="O269" s="1"/>
    </row>
    <row r="270" spans="3:15" x14ac:dyDescent="0.35">
      <c r="C270" s="185"/>
      <c r="L270" s="2"/>
      <c r="M270" s="2"/>
      <c r="O270" s="1"/>
    </row>
    <row r="271" spans="3:15" x14ac:dyDescent="0.35">
      <c r="C271" s="185"/>
      <c r="L271" s="2"/>
      <c r="M271" s="2"/>
      <c r="O271" s="1"/>
    </row>
    <row r="272" spans="3:15" x14ac:dyDescent="0.35">
      <c r="C272" s="185"/>
      <c r="L272" s="2"/>
      <c r="M272" s="2"/>
      <c r="O272" s="1"/>
    </row>
    <row r="273" spans="3:15" x14ac:dyDescent="0.35">
      <c r="C273" s="185"/>
      <c r="L273" s="2"/>
      <c r="M273" s="2"/>
      <c r="O273" s="1"/>
    </row>
    <row r="274" spans="3:15" x14ac:dyDescent="0.35">
      <c r="C274" s="185"/>
      <c r="L274" s="2"/>
      <c r="M274" s="2"/>
      <c r="O274" s="1"/>
    </row>
    <row r="275" spans="3:15" x14ac:dyDescent="0.35">
      <c r="C275" s="185"/>
      <c r="L275" s="2"/>
      <c r="M275" s="2"/>
      <c r="O275" s="1"/>
    </row>
    <row r="276" spans="3:15" x14ac:dyDescent="0.35">
      <c r="C276" s="185"/>
      <c r="L276" s="2"/>
      <c r="M276" s="2"/>
      <c r="O276" s="1"/>
    </row>
    <row r="277" spans="3:15" x14ac:dyDescent="0.35">
      <c r="C277" s="185"/>
      <c r="L277" s="2"/>
      <c r="M277" s="2"/>
      <c r="O277" s="1"/>
    </row>
    <row r="278" spans="3:15" x14ac:dyDescent="0.35">
      <c r="C278" s="185"/>
      <c r="L278" s="2"/>
      <c r="M278" s="2"/>
      <c r="O278" s="1"/>
    </row>
    <row r="279" spans="3:15" x14ac:dyDescent="0.35">
      <c r="C279" s="185"/>
      <c r="L279" s="2"/>
      <c r="M279" s="2"/>
      <c r="O279" s="1"/>
    </row>
    <row r="280" spans="3:15" x14ac:dyDescent="0.35">
      <c r="C280" s="185"/>
      <c r="L280" s="2"/>
      <c r="M280" s="2"/>
      <c r="O280" s="1"/>
    </row>
    <row r="281" spans="3:15" x14ac:dyDescent="0.35">
      <c r="C281" s="185"/>
      <c r="L281" s="2"/>
      <c r="M281" s="2"/>
      <c r="O281" s="1"/>
    </row>
    <row r="282" spans="3:15" x14ac:dyDescent="0.35">
      <c r="C282" s="185"/>
      <c r="L282" s="2"/>
      <c r="M282" s="2"/>
      <c r="O282" s="1"/>
    </row>
    <row r="283" spans="3:15" x14ac:dyDescent="0.35">
      <c r="C283" s="185"/>
      <c r="L283" s="2"/>
      <c r="M283" s="2"/>
      <c r="O283" s="1"/>
    </row>
    <row r="284" spans="3:15" x14ac:dyDescent="0.35">
      <c r="C284" s="185"/>
      <c r="L284" s="2"/>
      <c r="M284" s="2"/>
      <c r="O284" s="1"/>
    </row>
    <row r="285" spans="3:15" x14ac:dyDescent="0.35">
      <c r="C285" s="185"/>
      <c r="L285" s="2"/>
      <c r="M285" s="2"/>
      <c r="O285" s="1"/>
    </row>
    <row r="286" spans="3:15" x14ac:dyDescent="0.35">
      <c r="C286" s="185"/>
      <c r="L286" s="2"/>
      <c r="M286" s="2"/>
      <c r="O286" s="1"/>
    </row>
    <row r="287" spans="3:15" x14ac:dyDescent="0.35">
      <c r="C287" s="185"/>
      <c r="L287" s="2"/>
      <c r="M287" s="2"/>
      <c r="O287" s="1"/>
    </row>
    <row r="288" spans="3:15" x14ac:dyDescent="0.35">
      <c r="C288" s="185"/>
      <c r="L288" s="2"/>
      <c r="M288" s="2"/>
      <c r="O288" s="1"/>
    </row>
    <row r="289" spans="3:15" x14ac:dyDescent="0.35">
      <c r="C289" s="185"/>
      <c r="L289" s="2"/>
      <c r="M289" s="2"/>
      <c r="O289" s="1"/>
    </row>
    <row r="290" spans="3:15" x14ac:dyDescent="0.35">
      <c r="C290" s="185"/>
      <c r="L290" s="2"/>
      <c r="M290" s="2"/>
      <c r="O290" s="1"/>
    </row>
    <row r="291" spans="3:15" x14ac:dyDescent="0.35">
      <c r="C291" s="185"/>
      <c r="L291" s="2"/>
      <c r="M291" s="2"/>
      <c r="O291" s="1"/>
    </row>
    <row r="292" spans="3:15" x14ac:dyDescent="0.35">
      <c r="C292" s="185"/>
      <c r="L292" s="2"/>
      <c r="M292" s="2"/>
      <c r="O292" s="1"/>
    </row>
    <row r="293" spans="3:15" x14ac:dyDescent="0.35">
      <c r="C293" s="185"/>
      <c r="L293" s="2"/>
      <c r="M293" s="2"/>
      <c r="O293" s="1"/>
    </row>
    <row r="294" spans="3:15" x14ac:dyDescent="0.35">
      <c r="C294" s="185"/>
      <c r="L294" s="2"/>
      <c r="M294" s="2"/>
      <c r="O294" s="1"/>
    </row>
    <row r="295" spans="3:15" x14ac:dyDescent="0.35">
      <c r="C295" s="185"/>
      <c r="L295" s="2"/>
      <c r="M295" s="2"/>
      <c r="O295" s="1"/>
    </row>
    <row r="296" spans="3:15" x14ac:dyDescent="0.35">
      <c r="C296" s="185"/>
      <c r="L296" s="2"/>
      <c r="M296" s="2"/>
      <c r="O296" s="1"/>
    </row>
    <row r="297" spans="3:15" x14ac:dyDescent="0.35">
      <c r="C297" s="185"/>
      <c r="L297" s="2"/>
      <c r="M297" s="2"/>
      <c r="O297" s="1"/>
    </row>
    <row r="298" spans="3:15" x14ac:dyDescent="0.35">
      <c r="C298" s="185"/>
      <c r="L298" s="2"/>
      <c r="M298" s="2"/>
      <c r="O298" s="1"/>
    </row>
    <row r="299" spans="3:15" x14ac:dyDescent="0.35">
      <c r="C299" s="185"/>
      <c r="L299" s="2"/>
      <c r="M299" s="2"/>
      <c r="O299" s="1"/>
    </row>
    <row r="300" spans="3:15" x14ac:dyDescent="0.35">
      <c r="C300" s="185"/>
      <c r="L300" s="2"/>
      <c r="M300" s="2"/>
      <c r="O300" s="1"/>
    </row>
    <row r="301" spans="3:15" x14ac:dyDescent="0.35">
      <c r="C301" s="185"/>
      <c r="L301" s="2"/>
      <c r="M301" s="2"/>
      <c r="O301" s="1"/>
    </row>
    <row r="302" spans="3:15" x14ac:dyDescent="0.35">
      <c r="C302" s="185"/>
      <c r="L302" s="2"/>
      <c r="M302" s="2"/>
      <c r="O302" s="1"/>
    </row>
    <row r="303" spans="3:15" x14ac:dyDescent="0.35">
      <c r="C303" s="185"/>
      <c r="L303" s="2"/>
      <c r="M303" s="2"/>
      <c r="O303" s="1"/>
    </row>
    <row r="304" spans="3:15" x14ac:dyDescent="0.35">
      <c r="C304" s="185"/>
      <c r="L304" s="2"/>
      <c r="M304" s="2"/>
      <c r="O304" s="1"/>
    </row>
    <row r="305" spans="3:15" x14ac:dyDescent="0.35">
      <c r="C305" s="185"/>
      <c r="L305" s="2"/>
      <c r="M305" s="2"/>
      <c r="O305" s="1"/>
    </row>
    <row r="306" spans="3:15" x14ac:dyDescent="0.35">
      <c r="C306" s="185"/>
      <c r="L306" s="2"/>
      <c r="M306" s="2"/>
      <c r="O306" s="1"/>
    </row>
    <row r="307" spans="3:15" x14ac:dyDescent="0.35">
      <c r="C307" s="185"/>
      <c r="L307" s="2"/>
      <c r="M307" s="2"/>
      <c r="O307" s="1"/>
    </row>
    <row r="308" spans="3:15" x14ac:dyDescent="0.35">
      <c r="C308" s="185"/>
      <c r="L308" s="2"/>
      <c r="M308" s="2"/>
      <c r="O308" s="1"/>
    </row>
    <row r="309" spans="3:15" x14ac:dyDescent="0.35">
      <c r="C309" s="185"/>
      <c r="L309" s="2"/>
      <c r="M309" s="2"/>
      <c r="O309" s="1"/>
    </row>
    <row r="310" spans="3:15" x14ac:dyDescent="0.35">
      <c r="C310" s="185"/>
      <c r="L310" s="2"/>
      <c r="M310" s="2"/>
      <c r="O310" s="1"/>
    </row>
    <row r="311" spans="3:15" x14ac:dyDescent="0.35">
      <c r="C311" s="185"/>
      <c r="L311" s="2"/>
      <c r="M311" s="2"/>
      <c r="O311" s="1"/>
    </row>
    <row r="312" spans="3:15" x14ac:dyDescent="0.35">
      <c r="C312" s="185"/>
      <c r="L312" s="2"/>
      <c r="M312" s="2"/>
      <c r="O312" s="1"/>
    </row>
    <row r="313" spans="3:15" x14ac:dyDescent="0.35">
      <c r="C313" s="185"/>
      <c r="L313" s="2"/>
      <c r="M313" s="2"/>
      <c r="O313" s="1"/>
    </row>
    <row r="314" spans="3:15" x14ac:dyDescent="0.35">
      <c r="C314" s="185"/>
      <c r="L314" s="2"/>
      <c r="M314" s="2"/>
      <c r="O314" s="1"/>
    </row>
    <row r="315" spans="3:15" x14ac:dyDescent="0.35">
      <c r="C315" s="185"/>
      <c r="L315" s="2"/>
      <c r="M315" s="2"/>
      <c r="O315" s="1"/>
    </row>
    <row r="316" spans="3:15" x14ac:dyDescent="0.35">
      <c r="C316" s="185"/>
      <c r="L316" s="2"/>
      <c r="M316" s="2"/>
      <c r="O316" s="1"/>
    </row>
    <row r="317" spans="3:15" x14ac:dyDescent="0.35">
      <c r="C317" s="185"/>
      <c r="L317" s="2"/>
      <c r="M317" s="2"/>
      <c r="O317" s="1"/>
    </row>
    <row r="318" spans="3:15" x14ac:dyDescent="0.35">
      <c r="C318" s="185"/>
      <c r="L318" s="2"/>
      <c r="M318" s="2"/>
      <c r="O318" s="1"/>
    </row>
    <row r="319" spans="3:15" x14ac:dyDescent="0.35">
      <c r="C319" s="185"/>
      <c r="L319" s="2"/>
      <c r="M319" s="2"/>
      <c r="O319" s="1"/>
    </row>
    <row r="320" spans="3:15" x14ac:dyDescent="0.35">
      <c r="C320" s="185"/>
      <c r="L320" s="2"/>
      <c r="M320" s="2"/>
      <c r="O320" s="1"/>
    </row>
    <row r="321" spans="3:15" x14ac:dyDescent="0.35">
      <c r="C321" s="185"/>
      <c r="L321" s="2"/>
      <c r="M321" s="2"/>
      <c r="O321" s="1"/>
    </row>
    <row r="322" spans="3:15" x14ac:dyDescent="0.35">
      <c r="C322" s="185"/>
      <c r="L322" s="2"/>
      <c r="M322" s="2"/>
      <c r="O322" s="1"/>
    </row>
    <row r="323" spans="3:15" x14ac:dyDescent="0.35">
      <c r="C323" s="185"/>
      <c r="L323" s="2"/>
      <c r="M323" s="2"/>
      <c r="O323" s="1"/>
    </row>
    <row r="324" spans="3:15" x14ac:dyDescent="0.35">
      <c r="C324" s="185"/>
      <c r="L324" s="2"/>
      <c r="M324" s="2"/>
      <c r="O324" s="1"/>
    </row>
    <row r="325" spans="3:15" x14ac:dyDescent="0.35">
      <c r="C325" s="185"/>
      <c r="L325" s="2"/>
      <c r="M325" s="2"/>
      <c r="O325" s="1"/>
    </row>
    <row r="326" spans="3:15" x14ac:dyDescent="0.35">
      <c r="C326" s="185"/>
      <c r="L326" s="2"/>
      <c r="M326" s="2"/>
      <c r="O326" s="1"/>
    </row>
    <row r="327" spans="3:15" x14ac:dyDescent="0.35">
      <c r="C327" s="185"/>
      <c r="L327" s="2"/>
      <c r="M327" s="2"/>
      <c r="O327" s="1"/>
    </row>
    <row r="328" spans="3:15" x14ac:dyDescent="0.35">
      <c r="C328" s="185"/>
      <c r="L328" s="2"/>
      <c r="M328" s="2"/>
      <c r="O328" s="1"/>
    </row>
    <row r="329" spans="3:15" x14ac:dyDescent="0.35">
      <c r="C329" s="185"/>
      <c r="L329" s="2"/>
      <c r="M329" s="2"/>
      <c r="O329" s="1"/>
    </row>
    <row r="330" spans="3:15" x14ac:dyDescent="0.35">
      <c r="C330" s="185"/>
      <c r="L330" s="2"/>
      <c r="M330" s="2"/>
      <c r="O330" s="1"/>
    </row>
    <row r="331" spans="3:15" x14ac:dyDescent="0.35">
      <c r="C331" s="185"/>
      <c r="L331" s="2"/>
      <c r="M331" s="2"/>
      <c r="O331" s="1"/>
    </row>
    <row r="332" spans="3:15" x14ac:dyDescent="0.35">
      <c r="C332" s="185"/>
      <c r="L332" s="2"/>
      <c r="M332" s="2"/>
      <c r="O332" s="1"/>
    </row>
    <row r="333" spans="3:15" x14ac:dyDescent="0.35">
      <c r="C333" s="185"/>
      <c r="L333" s="2"/>
      <c r="M333" s="2"/>
      <c r="O333" s="1"/>
    </row>
    <row r="334" spans="3:15" x14ac:dyDescent="0.35">
      <c r="C334" s="185"/>
      <c r="L334" s="2"/>
      <c r="M334" s="2"/>
      <c r="O334" s="1"/>
    </row>
    <row r="335" spans="3:15" x14ac:dyDescent="0.35">
      <c r="C335" s="185"/>
      <c r="L335" s="2"/>
      <c r="M335" s="2"/>
      <c r="O335" s="1"/>
    </row>
    <row r="336" spans="3:15" x14ac:dyDescent="0.35">
      <c r="C336" s="185"/>
      <c r="L336" s="2"/>
      <c r="M336" s="2"/>
      <c r="O336" s="1"/>
    </row>
    <row r="337" spans="3:15" x14ac:dyDescent="0.35">
      <c r="C337" s="185"/>
      <c r="L337" s="2"/>
      <c r="M337" s="2"/>
      <c r="O337" s="1"/>
    </row>
    <row r="338" spans="3:15" x14ac:dyDescent="0.35">
      <c r="C338" s="185"/>
      <c r="L338" s="2"/>
      <c r="M338" s="2"/>
      <c r="O338" s="1"/>
    </row>
    <row r="339" spans="3:15" x14ac:dyDescent="0.35">
      <c r="C339" s="185"/>
      <c r="L339" s="2"/>
      <c r="M339" s="2"/>
      <c r="O339" s="1"/>
    </row>
    <row r="340" spans="3:15" x14ac:dyDescent="0.35">
      <c r="C340" s="185"/>
      <c r="L340" s="2"/>
      <c r="M340" s="2"/>
      <c r="O340" s="1"/>
    </row>
    <row r="341" spans="3:15" x14ac:dyDescent="0.35">
      <c r="C341" s="185"/>
      <c r="L341" s="2"/>
      <c r="M341" s="2"/>
      <c r="O341" s="1"/>
    </row>
    <row r="342" spans="3:15" x14ac:dyDescent="0.35">
      <c r="C342" s="185"/>
      <c r="L342" s="2"/>
      <c r="M342" s="2"/>
      <c r="O342" s="1"/>
    </row>
    <row r="343" spans="3:15" x14ac:dyDescent="0.35">
      <c r="C343" s="185"/>
      <c r="L343" s="2"/>
      <c r="M343" s="2"/>
      <c r="O343" s="1"/>
    </row>
    <row r="344" spans="3:15" x14ac:dyDescent="0.35">
      <c r="C344" s="185"/>
      <c r="L344" s="2"/>
      <c r="M344" s="2"/>
      <c r="O344" s="1"/>
    </row>
    <row r="345" spans="3:15" x14ac:dyDescent="0.35">
      <c r="C345" s="185"/>
      <c r="L345" s="2"/>
      <c r="M345" s="2"/>
      <c r="O345" s="1"/>
    </row>
    <row r="346" spans="3:15" x14ac:dyDescent="0.35">
      <c r="C346" s="185"/>
      <c r="L346" s="2"/>
      <c r="M346" s="2"/>
      <c r="O346" s="1"/>
    </row>
    <row r="347" spans="3:15" x14ac:dyDescent="0.35">
      <c r="C347" s="185"/>
      <c r="L347" s="2"/>
      <c r="M347" s="2"/>
      <c r="O347" s="1"/>
    </row>
    <row r="348" spans="3:15" x14ac:dyDescent="0.35">
      <c r="C348" s="185"/>
      <c r="L348" s="2"/>
      <c r="M348" s="2"/>
      <c r="O348" s="1"/>
    </row>
    <row r="349" spans="3:15" x14ac:dyDescent="0.35">
      <c r="C349" s="185"/>
      <c r="L349" s="2"/>
      <c r="M349" s="2"/>
      <c r="O349" s="1"/>
    </row>
    <row r="350" spans="3:15" x14ac:dyDescent="0.35">
      <c r="C350" s="185"/>
      <c r="L350" s="2"/>
      <c r="M350" s="2"/>
      <c r="O350" s="1"/>
    </row>
    <row r="351" spans="3:15" x14ac:dyDescent="0.35">
      <c r="C351" s="185"/>
      <c r="L351" s="2"/>
      <c r="M351" s="2"/>
      <c r="O351" s="1"/>
    </row>
    <row r="352" spans="3:15" x14ac:dyDescent="0.35">
      <c r="C352" s="185"/>
      <c r="L352" s="2"/>
      <c r="M352" s="2"/>
      <c r="O352" s="1"/>
    </row>
    <row r="353" spans="3:15" x14ac:dyDescent="0.35">
      <c r="C353" s="185"/>
      <c r="L353" s="2"/>
      <c r="M353" s="2"/>
      <c r="O353" s="1"/>
    </row>
    <row r="354" spans="3:15" x14ac:dyDescent="0.35">
      <c r="C354" s="185"/>
      <c r="L354" s="2"/>
      <c r="M354" s="2"/>
      <c r="O354" s="1"/>
    </row>
    <row r="355" spans="3:15" x14ac:dyDescent="0.35">
      <c r="C355" s="185"/>
      <c r="L355" s="2"/>
      <c r="M355" s="2"/>
      <c r="O355" s="1"/>
    </row>
    <row r="356" spans="3:15" x14ac:dyDescent="0.35">
      <c r="C356" s="185"/>
      <c r="L356" s="2"/>
      <c r="M356" s="2"/>
      <c r="O356" s="1"/>
    </row>
    <row r="357" spans="3:15" x14ac:dyDescent="0.35">
      <c r="C357" s="185"/>
      <c r="L357" s="2"/>
      <c r="M357" s="2"/>
      <c r="O357" s="1"/>
    </row>
    <row r="358" spans="3:15" x14ac:dyDescent="0.35">
      <c r="C358" s="185"/>
      <c r="L358" s="2"/>
      <c r="M358" s="2"/>
      <c r="O358" s="1"/>
    </row>
    <row r="359" spans="3:15" x14ac:dyDescent="0.35">
      <c r="C359" s="185"/>
      <c r="L359" s="2"/>
      <c r="M359" s="2"/>
      <c r="O359" s="1"/>
    </row>
    <row r="360" spans="3:15" x14ac:dyDescent="0.35">
      <c r="C360" s="185"/>
      <c r="L360" s="2"/>
      <c r="M360" s="2"/>
      <c r="O360" s="1"/>
    </row>
    <row r="361" spans="3:15" x14ac:dyDescent="0.35">
      <c r="C361" s="185"/>
      <c r="L361" s="2"/>
      <c r="M361" s="2"/>
      <c r="O361" s="1"/>
    </row>
    <row r="362" spans="3:15" x14ac:dyDescent="0.35">
      <c r="C362" s="185"/>
      <c r="L362" s="2"/>
      <c r="M362" s="2"/>
      <c r="O362" s="1"/>
    </row>
    <row r="363" spans="3:15" x14ac:dyDescent="0.35">
      <c r="C363" s="185"/>
      <c r="L363" s="2"/>
      <c r="M363" s="2"/>
      <c r="O363" s="1"/>
    </row>
    <row r="364" spans="3:15" x14ac:dyDescent="0.35">
      <c r="C364" s="185"/>
      <c r="L364" s="2"/>
      <c r="M364" s="2"/>
      <c r="O364" s="1"/>
    </row>
    <row r="365" spans="3:15" x14ac:dyDescent="0.35">
      <c r="C365" s="185"/>
      <c r="L365" s="2"/>
      <c r="M365" s="2"/>
      <c r="O365" s="1"/>
    </row>
    <row r="366" spans="3:15" x14ac:dyDescent="0.35">
      <c r="C366" s="185"/>
      <c r="L366" s="2"/>
      <c r="M366" s="2"/>
      <c r="O366" s="1"/>
    </row>
    <row r="367" spans="3:15" x14ac:dyDescent="0.35">
      <c r="C367" s="185"/>
      <c r="L367" s="2"/>
      <c r="M367" s="2"/>
      <c r="O367" s="1"/>
    </row>
    <row r="368" spans="3:15" x14ac:dyDescent="0.35">
      <c r="C368" s="185"/>
      <c r="L368" s="2"/>
      <c r="M368" s="2"/>
      <c r="O368" s="1"/>
    </row>
    <row r="369" spans="3:15" x14ac:dyDescent="0.35">
      <c r="C369" s="185"/>
      <c r="L369" s="2"/>
      <c r="M369" s="2"/>
      <c r="O369" s="1"/>
    </row>
    <row r="370" spans="3:15" x14ac:dyDescent="0.35">
      <c r="C370" s="185"/>
      <c r="L370" s="2"/>
      <c r="M370" s="2"/>
      <c r="O370" s="1"/>
    </row>
    <row r="371" spans="3:15" x14ac:dyDescent="0.35">
      <c r="C371" s="185"/>
      <c r="L371" s="2"/>
      <c r="M371" s="2"/>
      <c r="O371" s="1"/>
    </row>
    <row r="372" spans="3:15" x14ac:dyDescent="0.35">
      <c r="C372" s="185"/>
      <c r="L372" s="2"/>
      <c r="M372" s="2"/>
      <c r="O372" s="1"/>
    </row>
    <row r="373" spans="3:15" x14ac:dyDescent="0.35">
      <c r="C373" s="185"/>
      <c r="L373" s="2"/>
      <c r="M373" s="2"/>
      <c r="O373" s="1"/>
    </row>
    <row r="374" spans="3:15" x14ac:dyDescent="0.35">
      <c r="C374" s="185"/>
      <c r="L374" s="2"/>
      <c r="M374" s="2"/>
      <c r="O374" s="1"/>
    </row>
    <row r="375" spans="3:15" x14ac:dyDescent="0.35">
      <c r="C375" s="185"/>
      <c r="L375" s="2"/>
      <c r="M375" s="2"/>
      <c r="O375" s="1"/>
    </row>
    <row r="376" spans="3:15" x14ac:dyDescent="0.35">
      <c r="C376" s="185"/>
      <c r="L376" s="2"/>
      <c r="M376" s="2"/>
      <c r="O376" s="1"/>
    </row>
    <row r="377" spans="3:15" x14ac:dyDescent="0.35">
      <c r="C377" s="185"/>
      <c r="L377" s="2"/>
      <c r="M377" s="2"/>
      <c r="O377" s="1"/>
    </row>
    <row r="378" spans="3:15" x14ac:dyDescent="0.35">
      <c r="C378" s="185"/>
      <c r="L378" s="2"/>
      <c r="M378" s="2"/>
      <c r="O378" s="1"/>
    </row>
    <row r="379" spans="3:15" x14ac:dyDescent="0.35">
      <c r="C379" s="185"/>
      <c r="L379" s="2"/>
      <c r="M379" s="2"/>
      <c r="O379" s="1"/>
    </row>
    <row r="380" spans="3:15" x14ac:dyDescent="0.35">
      <c r="C380" s="185"/>
      <c r="L380" s="2"/>
      <c r="M380" s="2"/>
      <c r="O380" s="1"/>
    </row>
    <row r="381" spans="3:15" x14ac:dyDescent="0.35">
      <c r="C381" s="185"/>
      <c r="L381" s="2"/>
      <c r="M381" s="2"/>
      <c r="O381" s="1"/>
    </row>
    <row r="382" spans="3:15" x14ac:dyDescent="0.35">
      <c r="C382" s="185"/>
      <c r="L382" s="2"/>
      <c r="M382" s="2"/>
      <c r="O382" s="1"/>
    </row>
    <row r="383" spans="3:15" x14ac:dyDescent="0.35">
      <c r="C383" s="185"/>
      <c r="L383" s="2"/>
      <c r="M383" s="2"/>
      <c r="O383" s="1"/>
    </row>
    <row r="384" spans="3:15" x14ac:dyDescent="0.35">
      <c r="C384" s="185"/>
      <c r="L384" s="2"/>
      <c r="M384" s="2"/>
      <c r="O384" s="1"/>
    </row>
    <row r="385" spans="3:15" x14ac:dyDescent="0.35">
      <c r="C385" s="185"/>
      <c r="L385" s="2"/>
      <c r="M385" s="2"/>
      <c r="O385" s="1"/>
    </row>
    <row r="386" spans="3:15" x14ac:dyDescent="0.35">
      <c r="C386" s="185"/>
      <c r="L386" s="2"/>
      <c r="M386" s="2"/>
      <c r="O386" s="1"/>
    </row>
    <row r="387" spans="3:15" x14ac:dyDescent="0.35">
      <c r="C387" s="185"/>
      <c r="L387" s="2"/>
      <c r="M387" s="2"/>
      <c r="O387" s="1"/>
    </row>
    <row r="388" spans="3:15" x14ac:dyDescent="0.35">
      <c r="C388" s="185"/>
      <c r="L388" s="2"/>
      <c r="M388" s="2"/>
      <c r="O388" s="1"/>
    </row>
    <row r="389" spans="3:15" x14ac:dyDescent="0.35">
      <c r="C389" s="185"/>
      <c r="L389" s="2"/>
      <c r="M389" s="2"/>
      <c r="O389" s="1"/>
    </row>
    <row r="390" spans="3:15" x14ac:dyDescent="0.35">
      <c r="C390" s="185"/>
      <c r="L390" s="2"/>
      <c r="M390" s="2"/>
      <c r="O390" s="1"/>
    </row>
    <row r="391" spans="3:15" x14ac:dyDescent="0.35">
      <c r="C391" s="185"/>
      <c r="L391" s="2"/>
      <c r="M391" s="2"/>
      <c r="O391" s="1"/>
    </row>
    <row r="392" spans="3:15" x14ac:dyDescent="0.35">
      <c r="C392" s="185"/>
      <c r="L392" s="2"/>
      <c r="M392" s="2"/>
      <c r="O392" s="1"/>
    </row>
    <row r="393" spans="3:15" x14ac:dyDescent="0.35">
      <c r="C393" s="185"/>
      <c r="L393" s="2"/>
      <c r="M393" s="2"/>
      <c r="O393" s="1"/>
    </row>
    <row r="394" spans="3:15" x14ac:dyDescent="0.35">
      <c r="C394" s="185"/>
      <c r="L394" s="2"/>
      <c r="M394" s="2"/>
      <c r="O394" s="1"/>
    </row>
    <row r="395" spans="3:15" x14ac:dyDescent="0.35">
      <c r="C395" s="185"/>
      <c r="L395" s="2"/>
      <c r="M395" s="2"/>
      <c r="O395" s="1"/>
    </row>
    <row r="396" spans="3:15" x14ac:dyDescent="0.35">
      <c r="C396" s="185"/>
      <c r="L396" s="2"/>
      <c r="M396" s="2"/>
      <c r="O396" s="1"/>
    </row>
    <row r="397" spans="3:15" x14ac:dyDescent="0.35">
      <c r="C397" s="185"/>
      <c r="L397" s="2"/>
      <c r="M397" s="2"/>
      <c r="O397" s="1"/>
    </row>
    <row r="398" spans="3:15" x14ac:dyDescent="0.35">
      <c r="C398" s="185"/>
      <c r="L398" s="2"/>
      <c r="M398" s="2"/>
      <c r="O398" s="1"/>
    </row>
    <row r="399" spans="3:15" x14ac:dyDescent="0.35">
      <c r="C399" s="185"/>
      <c r="L399" s="2"/>
      <c r="M399" s="2"/>
      <c r="O399" s="1"/>
    </row>
    <row r="400" spans="3:15" x14ac:dyDescent="0.35">
      <c r="C400" s="185"/>
      <c r="L400" s="2"/>
      <c r="M400" s="2"/>
      <c r="O400" s="1"/>
    </row>
    <row r="401" spans="3:15" x14ac:dyDescent="0.35">
      <c r="C401" s="185"/>
      <c r="L401" s="2"/>
      <c r="M401" s="2"/>
      <c r="O401" s="1"/>
    </row>
    <row r="402" spans="3:15" x14ac:dyDescent="0.35">
      <c r="C402" s="185"/>
      <c r="L402" s="2"/>
      <c r="M402" s="2"/>
      <c r="O402" s="1"/>
    </row>
    <row r="403" spans="3:15" x14ac:dyDescent="0.35">
      <c r="C403" s="185"/>
      <c r="L403" s="2"/>
      <c r="M403" s="2"/>
      <c r="O403" s="1"/>
    </row>
    <row r="404" spans="3:15" x14ac:dyDescent="0.35">
      <c r="C404" s="185"/>
      <c r="L404" s="2"/>
      <c r="M404" s="2"/>
      <c r="O404" s="1"/>
    </row>
    <row r="405" spans="3:15" x14ac:dyDescent="0.35">
      <c r="C405" s="185"/>
      <c r="L405" s="2"/>
      <c r="M405" s="2"/>
      <c r="O405" s="1"/>
    </row>
    <row r="406" spans="3:15" x14ac:dyDescent="0.35">
      <c r="C406" s="185"/>
      <c r="L406" s="2"/>
      <c r="M406" s="2"/>
      <c r="O406" s="1"/>
    </row>
    <row r="407" spans="3:15" x14ac:dyDescent="0.35">
      <c r="C407" s="185"/>
      <c r="L407" s="2"/>
      <c r="M407" s="2"/>
      <c r="O407" s="1"/>
    </row>
    <row r="408" spans="3:15" x14ac:dyDescent="0.35">
      <c r="C408" s="185"/>
      <c r="L408" s="2"/>
      <c r="M408" s="2"/>
      <c r="O408" s="1"/>
    </row>
    <row r="409" spans="3:15" x14ac:dyDescent="0.35">
      <c r="C409" s="185"/>
      <c r="L409" s="2"/>
      <c r="M409" s="2"/>
      <c r="O409" s="1"/>
    </row>
    <row r="410" spans="3:15" x14ac:dyDescent="0.35">
      <c r="C410" s="185"/>
      <c r="L410" s="2"/>
      <c r="M410" s="2"/>
      <c r="O410" s="1"/>
    </row>
    <row r="411" spans="3:15" x14ac:dyDescent="0.35">
      <c r="C411" s="185"/>
      <c r="L411" s="2"/>
      <c r="M411" s="2"/>
      <c r="O411" s="1"/>
    </row>
    <row r="412" spans="3:15" x14ac:dyDescent="0.35">
      <c r="C412" s="185"/>
      <c r="L412" s="2"/>
      <c r="M412" s="2"/>
      <c r="O412" s="1"/>
    </row>
    <row r="413" spans="3:15" x14ac:dyDescent="0.35">
      <c r="C413" s="185"/>
      <c r="L413" s="2"/>
      <c r="M413" s="2"/>
      <c r="O413" s="1"/>
    </row>
    <row r="414" spans="3:15" x14ac:dyDescent="0.35">
      <c r="C414" s="185"/>
      <c r="L414" s="2"/>
      <c r="M414" s="2"/>
      <c r="O414" s="1"/>
    </row>
    <row r="415" spans="3:15" x14ac:dyDescent="0.35">
      <c r="C415" s="185"/>
      <c r="L415" s="2"/>
      <c r="M415" s="2"/>
      <c r="O415" s="1"/>
    </row>
    <row r="416" spans="3:15" x14ac:dyDescent="0.35">
      <c r="C416" s="185"/>
      <c r="L416" s="2"/>
      <c r="M416" s="2"/>
      <c r="O416" s="1"/>
    </row>
    <row r="417" spans="3:15" x14ac:dyDescent="0.35">
      <c r="C417" s="185"/>
      <c r="L417" s="2"/>
      <c r="M417" s="2"/>
      <c r="O417" s="1"/>
    </row>
    <row r="418" spans="3:15" x14ac:dyDescent="0.35">
      <c r="C418" s="185"/>
      <c r="L418" s="2"/>
      <c r="M418" s="2"/>
      <c r="O418" s="1"/>
    </row>
    <row r="419" spans="3:15" x14ac:dyDescent="0.35">
      <c r="C419" s="185"/>
      <c r="L419" s="2"/>
      <c r="M419" s="2"/>
      <c r="O419" s="1"/>
    </row>
    <row r="420" spans="3:15" x14ac:dyDescent="0.35">
      <c r="C420" s="185"/>
      <c r="L420" s="2"/>
      <c r="M420" s="2"/>
      <c r="O420" s="1"/>
    </row>
    <row r="421" spans="3:15" x14ac:dyDescent="0.35">
      <c r="C421" s="185"/>
      <c r="L421" s="2"/>
      <c r="M421" s="2"/>
      <c r="O421" s="1"/>
    </row>
    <row r="422" spans="3:15" x14ac:dyDescent="0.35">
      <c r="C422" s="185"/>
      <c r="L422" s="2"/>
      <c r="M422" s="2"/>
      <c r="O422" s="1"/>
    </row>
    <row r="423" spans="3:15" x14ac:dyDescent="0.35">
      <c r="C423" s="185"/>
      <c r="L423" s="2"/>
      <c r="M423" s="2"/>
      <c r="O423" s="1"/>
    </row>
    <row r="424" spans="3:15" x14ac:dyDescent="0.35">
      <c r="C424" s="185"/>
      <c r="L424" s="2"/>
      <c r="M424" s="2"/>
      <c r="O424" s="1"/>
    </row>
    <row r="425" spans="3:15" x14ac:dyDescent="0.35">
      <c r="C425" s="185"/>
      <c r="L425" s="2"/>
      <c r="M425" s="2"/>
      <c r="O425" s="1"/>
    </row>
    <row r="426" spans="3:15" x14ac:dyDescent="0.35">
      <c r="C426" s="185"/>
      <c r="L426" s="2"/>
      <c r="M426" s="2"/>
      <c r="O426" s="1"/>
    </row>
    <row r="427" spans="3:15" x14ac:dyDescent="0.35">
      <c r="C427" s="185"/>
      <c r="L427" s="2"/>
      <c r="M427" s="2"/>
      <c r="O427" s="1"/>
    </row>
    <row r="428" spans="3:15" x14ac:dyDescent="0.35">
      <c r="C428" s="185"/>
      <c r="L428" s="2"/>
      <c r="M428" s="2"/>
      <c r="O428" s="1"/>
    </row>
    <row r="429" spans="3:15" x14ac:dyDescent="0.35">
      <c r="C429" s="185"/>
      <c r="L429" s="2"/>
      <c r="M429" s="2"/>
      <c r="O429" s="1"/>
    </row>
    <row r="430" spans="3:15" x14ac:dyDescent="0.35">
      <c r="C430" s="185"/>
      <c r="L430" s="2"/>
      <c r="M430" s="2"/>
      <c r="O430" s="1"/>
    </row>
    <row r="431" spans="3:15" x14ac:dyDescent="0.35">
      <c r="C431" s="185"/>
      <c r="L431" s="2"/>
      <c r="M431" s="2"/>
      <c r="O431" s="1"/>
    </row>
    <row r="432" spans="3:15" x14ac:dyDescent="0.35">
      <c r="C432" s="185"/>
      <c r="L432" s="2"/>
      <c r="M432" s="2"/>
      <c r="O432" s="1"/>
    </row>
    <row r="433" spans="3:15" x14ac:dyDescent="0.35">
      <c r="C433" s="185"/>
      <c r="L433" s="2"/>
      <c r="M433" s="2"/>
      <c r="O433" s="1"/>
    </row>
    <row r="434" spans="3:15" x14ac:dyDescent="0.35">
      <c r="C434" s="185"/>
      <c r="L434" s="2"/>
      <c r="M434" s="2"/>
      <c r="O434" s="1"/>
    </row>
    <row r="435" spans="3:15" x14ac:dyDescent="0.35">
      <c r="C435" s="185"/>
      <c r="L435" s="2"/>
      <c r="M435" s="2"/>
      <c r="O435" s="1"/>
    </row>
    <row r="436" spans="3:15" x14ac:dyDescent="0.35">
      <c r="C436" s="185"/>
      <c r="L436" s="2"/>
      <c r="M436" s="2"/>
      <c r="O436" s="1"/>
    </row>
    <row r="437" spans="3:15" x14ac:dyDescent="0.35">
      <c r="C437" s="185"/>
      <c r="L437" s="2"/>
      <c r="M437" s="2"/>
      <c r="O437" s="1"/>
    </row>
    <row r="438" spans="3:15" x14ac:dyDescent="0.35">
      <c r="C438" s="185"/>
      <c r="L438" s="2"/>
      <c r="M438" s="2"/>
      <c r="O438" s="1"/>
    </row>
    <row r="439" spans="3:15" x14ac:dyDescent="0.35">
      <c r="C439" s="185"/>
      <c r="L439" s="2"/>
      <c r="M439" s="2"/>
      <c r="O439" s="1"/>
    </row>
    <row r="440" spans="3:15" x14ac:dyDescent="0.35">
      <c r="C440" s="185"/>
      <c r="L440" s="2"/>
      <c r="M440" s="2"/>
      <c r="O440" s="1"/>
    </row>
    <row r="441" spans="3:15" x14ac:dyDescent="0.35">
      <c r="C441" s="185"/>
      <c r="L441" s="2"/>
      <c r="M441" s="2"/>
      <c r="O441" s="1"/>
    </row>
    <row r="442" spans="3:15" x14ac:dyDescent="0.35">
      <c r="C442" s="185"/>
      <c r="L442" s="2"/>
      <c r="M442" s="2"/>
      <c r="O442" s="1"/>
    </row>
    <row r="443" spans="3:15" x14ac:dyDescent="0.35">
      <c r="C443" s="185"/>
      <c r="L443" s="2"/>
      <c r="M443" s="2"/>
      <c r="O443" s="1"/>
    </row>
    <row r="444" spans="3:15" x14ac:dyDescent="0.35">
      <c r="C444" s="185"/>
      <c r="L444" s="2"/>
      <c r="M444" s="2"/>
      <c r="O444" s="1"/>
    </row>
    <row r="445" spans="3:15" x14ac:dyDescent="0.35">
      <c r="C445" s="185"/>
      <c r="L445" s="2"/>
      <c r="M445" s="2"/>
      <c r="O445" s="1"/>
    </row>
    <row r="446" spans="3:15" x14ac:dyDescent="0.35">
      <c r="C446" s="185"/>
      <c r="L446" s="2"/>
      <c r="M446" s="2"/>
      <c r="O446" s="1"/>
    </row>
    <row r="447" spans="3:15" x14ac:dyDescent="0.35">
      <c r="C447" s="185"/>
      <c r="L447" s="2"/>
      <c r="M447" s="2"/>
      <c r="O447" s="1"/>
    </row>
    <row r="448" spans="3:15" x14ac:dyDescent="0.35">
      <c r="C448" s="185"/>
      <c r="L448" s="2"/>
      <c r="M448" s="2"/>
      <c r="O448" s="1"/>
    </row>
    <row r="449" spans="3:15" x14ac:dyDescent="0.35">
      <c r="C449" s="185"/>
      <c r="L449" s="2"/>
      <c r="M449" s="2"/>
      <c r="O449" s="1"/>
    </row>
    <row r="450" spans="3:15" x14ac:dyDescent="0.35">
      <c r="C450" s="185"/>
      <c r="L450" s="2"/>
      <c r="M450" s="2"/>
      <c r="O450" s="1"/>
    </row>
    <row r="451" spans="3:15" x14ac:dyDescent="0.35">
      <c r="C451" s="185"/>
      <c r="L451" s="2"/>
      <c r="M451" s="2"/>
      <c r="O451" s="1"/>
    </row>
    <row r="452" spans="3:15" x14ac:dyDescent="0.35">
      <c r="C452" s="185"/>
      <c r="L452" s="2"/>
      <c r="M452" s="2"/>
      <c r="O452" s="1"/>
    </row>
    <row r="453" spans="3:15" x14ac:dyDescent="0.35">
      <c r="C453" s="185"/>
      <c r="L453" s="2"/>
      <c r="M453" s="2"/>
      <c r="O453" s="1"/>
    </row>
    <row r="454" spans="3:15" x14ac:dyDescent="0.35">
      <c r="C454" s="185"/>
      <c r="L454" s="2"/>
      <c r="M454" s="2"/>
      <c r="O454" s="1"/>
    </row>
    <row r="455" spans="3:15" x14ac:dyDescent="0.35">
      <c r="C455" s="185"/>
      <c r="L455" s="2"/>
      <c r="M455" s="2"/>
      <c r="O455" s="1"/>
    </row>
    <row r="456" spans="3:15" x14ac:dyDescent="0.35">
      <c r="C456" s="185"/>
      <c r="L456" s="2"/>
      <c r="M456" s="2"/>
      <c r="O456" s="1"/>
    </row>
    <row r="457" spans="3:15" x14ac:dyDescent="0.35">
      <c r="C457" s="185"/>
      <c r="L457" s="2"/>
      <c r="M457" s="2"/>
      <c r="O457" s="1"/>
    </row>
    <row r="458" spans="3:15" x14ac:dyDescent="0.35">
      <c r="C458" s="185"/>
      <c r="L458" s="2"/>
      <c r="M458" s="2"/>
      <c r="O458" s="1"/>
    </row>
    <row r="459" spans="3:15" x14ac:dyDescent="0.35">
      <c r="C459" s="185"/>
      <c r="L459" s="2"/>
      <c r="M459" s="2"/>
      <c r="O459" s="1"/>
    </row>
    <row r="460" spans="3:15" x14ac:dyDescent="0.35">
      <c r="C460" s="185"/>
      <c r="L460" s="2"/>
      <c r="M460" s="2"/>
      <c r="O460" s="1"/>
    </row>
    <row r="461" spans="3:15" x14ac:dyDescent="0.35">
      <c r="C461" s="185"/>
      <c r="L461" s="2"/>
      <c r="M461" s="2"/>
      <c r="O461" s="1"/>
    </row>
    <row r="462" spans="3:15" x14ac:dyDescent="0.35">
      <c r="C462" s="185"/>
      <c r="L462" s="2"/>
      <c r="M462" s="2"/>
      <c r="O462" s="1"/>
    </row>
    <row r="463" spans="3:15" x14ac:dyDescent="0.35">
      <c r="C463" s="185"/>
      <c r="L463" s="2"/>
      <c r="M463" s="2"/>
      <c r="O463" s="1"/>
    </row>
    <row r="464" spans="3:15" x14ac:dyDescent="0.35">
      <c r="C464" s="185"/>
      <c r="L464" s="2"/>
      <c r="M464" s="2"/>
      <c r="O464" s="1"/>
    </row>
    <row r="465" spans="3:15" x14ac:dyDescent="0.35">
      <c r="C465" s="185"/>
      <c r="L465" s="2"/>
      <c r="M465" s="2"/>
      <c r="O465" s="1"/>
    </row>
    <row r="466" spans="3:15" x14ac:dyDescent="0.35">
      <c r="C466" s="185"/>
      <c r="L466" s="2"/>
      <c r="M466" s="2"/>
      <c r="O466" s="1"/>
    </row>
    <row r="467" spans="3:15" x14ac:dyDescent="0.35">
      <c r="C467" s="185"/>
      <c r="L467" s="2"/>
      <c r="M467" s="2"/>
      <c r="O467" s="1"/>
    </row>
    <row r="468" spans="3:15" x14ac:dyDescent="0.35">
      <c r="C468" s="185"/>
      <c r="L468" s="2"/>
      <c r="M468" s="2"/>
      <c r="O468" s="1"/>
    </row>
    <row r="469" spans="3:15" x14ac:dyDescent="0.35">
      <c r="C469" s="185"/>
      <c r="L469" s="2"/>
      <c r="M469" s="2"/>
      <c r="O469" s="1"/>
    </row>
    <row r="470" spans="3:15" x14ac:dyDescent="0.35">
      <c r="C470" s="185"/>
      <c r="L470" s="2"/>
      <c r="M470" s="2"/>
      <c r="O470" s="1"/>
    </row>
    <row r="471" spans="3:15" x14ac:dyDescent="0.35">
      <c r="C471" s="185"/>
      <c r="L471" s="2"/>
      <c r="M471" s="2"/>
      <c r="O471" s="1"/>
    </row>
    <row r="472" spans="3:15" x14ac:dyDescent="0.35">
      <c r="C472" s="185"/>
      <c r="L472" s="2"/>
      <c r="M472" s="2"/>
      <c r="O472" s="1"/>
    </row>
    <row r="473" spans="3:15" x14ac:dyDescent="0.35">
      <c r="C473" s="185"/>
      <c r="L473" s="2"/>
      <c r="M473" s="2"/>
      <c r="O473" s="1"/>
    </row>
    <row r="474" spans="3:15" x14ac:dyDescent="0.35">
      <c r="C474" s="185"/>
      <c r="L474" s="2"/>
      <c r="M474" s="2"/>
      <c r="O474" s="1"/>
    </row>
    <row r="475" spans="3:15" x14ac:dyDescent="0.35">
      <c r="C475" s="185"/>
      <c r="L475" s="2"/>
      <c r="M475" s="2"/>
      <c r="O475" s="1"/>
    </row>
    <row r="476" spans="3:15" x14ac:dyDescent="0.35">
      <c r="C476" s="185"/>
      <c r="L476" s="2"/>
      <c r="M476" s="2"/>
      <c r="O476" s="1"/>
    </row>
    <row r="477" spans="3:15" x14ac:dyDescent="0.35">
      <c r="C477" s="185"/>
      <c r="L477" s="2"/>
      <c r="M477" s="2"/>
      <c r="O477" s="1"/>
    </row>
    <row r="478" spans="3:15" x14ac:dyDescent="0.35">
      <c r="C478" s="185"/>
      <c r="L478" s="2"/>
      <c r="M478" s="2"/>
      <c r="O478" s="1"/>
    </row>
    <row r="479" spans="3:15" x14ac:dyDescent="0.35">
      <c r="C479" s="185"/>
      <c r="L479" s="2"/>
      <c r="M479" s="2"/>
      <c r="O479" s="1"/>
    </row>
    <row r="480" spans="3:15" x14ac:dyDescent="0.35">
      <c r="C480" s="185"/>
      <c r="L480" s="2"/>
      <c r="M480" s="2"/>
      <c r="O480" s="1"/>
    </row>
    <row r="481" spans="3:15" x14ac:dyDescent="0.35">
      <c r="C481" s="185"/>
      <c r="L481" s="2"/>
      <c r="M481" s="2"/>
      <c r="O481" s="1"/>
    </row>
    <row r="482" spans="3:15" x14ac:dyDescent="0.35">
      <c r="C482" s="185"/>
      <c r="L482" s="2"/>
      <c r="M482" s="2"/>
      <c r="O482" s="1"/>
    </row>
    <row r="483" spans="3:15" x14ac:dyDescent="0.35">
      <c r="C483" s="185"/>
      <c r="L483" s="2"/>
      <c r="M483" s="2"/>
      <c r="O483" s="1"/>
    </row>
    <row r="484" spans="3:15" x14ac:dyDescent="0.35">
      <c r="C484" s="185"/>
      <c r="L484" s="2"/>
      <c r="M484" s="2"/>
      <c r="O484" s="1"/>
    </row>
    <row r="485" spans="3:15" x14ac:dyDescent="0.35">
      <c r="C485" s="185"/>
      <c r="L485" s="2"/>
      <c r="M485" s="2"/>
      <c r="O485" s="1"/>
    </row>
    <row r="486" spans="3:15" x14ac:dyDescent="0.35">
      <c r="C486" s="185"/>
      <c r="L486" s="2"/>
      <c r="M486" s="2"/>
      <c r="O486" s="1"/>
    </row>
    <row r="487" spans="3:15" x14ac:dyDescent="0.35">
      <c r="C487" s="185"/>
      <c r="L487" s="2"/>
      <c r="M487" s="2"/>
      <c r="O487" s="1"/>
    </row>
    <row r="488" spans="3:15" x14ac:dyDescent="0.35">
      <c r="C488" s="185"/>
      <c r="L488" s="2"/>
      <c r="M488" s="2"/>
      <c r="O488" s="1"/>
    </row>
    <row r="489" spans="3:15" x14ac:dyDescent="0.35">
      <c r="C489" s="185"/>
      <c r="L489" s="2"/>
      <c r="M489" s="2"/>
      <c r="O489" s="1"/>
    </row>
    <row r="490" spans="3:15" x14ac:dyDescent="0.35">
      <c r="C490" s="185"/>
      <c r="L490" s="2"/>
      <c r="M490" s="2"/>
      <c r="O490" s="1"/>
    </row>
    <row r="491" spans="3:15" x14ac:dyDescent="0.35">
      <c r="C491" s="185"/>
      <c r="L491" s="2"/>
      <c r="M491" s="2"/>
      <c r="O491" s="1"/>
    </row>
    <row r="492" spans="3:15" x14ac:dyDescent="0.35">
      <c r="C492" s="185"/>
      <c r="L492" s="2"/>
      <c r="M492" s="2"/>
      <c r="O492" s="1"/>
    </row>
    <row r="493" spans="3:15" x14ac:dyDescent="0.35">
      <c r="C493" s="185"/>
      <c r="L493" s="2"/>
      <c r="M493" s="2"/>
      <c r="O493" s="1"/>
    </row>
    <row r="494" spans="3:15" x14ac:dyDescent="0.35">
      <c r="C494" s="185"/>
      <c r="L494" s="2"/>
      <c r="M494" s="2"/>
      <c r="O494" s="1"/>
    </row>
    <row r="495" spans="3:15" x14ac:dyDescent="0.35">
      <c r="C495" s="185"/>
      <c r="L495" s="2"/>
      <c r="M495" s="2"/>
      <c r="O495" s="1"/>
    </row>
    <row r="496" spans="3:15" x14ac:dyDescent="0.35">
      <c r="C496" s="185"/>
      <c r="L496" s="2"/>
      <c r="M496" s="2"/>
      <c r="O496" s="1"/>
    </row>
    <row r="497" spans="3:15" x14ac:dyDescent="0.35">
      <c r="C497" s="185"/>
      <c r="L497" s="2"/>
      <c r="M497" s="2"/>
      <c r="O497" s="1"/>
    </row>
    <row r="498" spans="3:15" x14ac:dyDescent="0.35">
      <c r="C498" s="185"/>
      <c r="L498" s="2"/>
      <c r="M498" s="2"/>
      <c r="O498" s="1"/>
    </row>
    <row r="499" spans="3:15" x14ac:dyDescent="0.35">
      <c r="C499" s="185"/>
      <c r="L499" s="2"/>
      <c r="M499" s="2"/>
      <c r="O499" s="1"/>
    </row>
    <row r="500" spans="3:15" x14ac:dyDescent="0.35">
      <c r="C500" s="185"/>
      <c r="L500" s="2"/>
      <c r="M500" s="2"/>
      <c r="O500" s="1"/>
    </row>
    <row r="501" spans="3:15" x14ac:dyDescent="0.35">
      <c r="C501" s="185"/>
    </row>
    <row r="502" spans="3:15" x14ac:dyDescent="0.35">
      <c r="C502" s="185"/>
    </row>
    <row r="503" spans="3:15" x14ac:dyDescent="0.35">
      <c r="C503" s="185"/>
    </row>
    <row r="504" spans="3:15" x14ac:dyDescent="0.35">
      <c r="C504" s="185"/>
    </row>
    <row r="505" spans="3:15" x14ac:dyDescent="0.35">
      <c r="C505" s="185"/>
    </row>
    <row r="506" spans="3:15" x14ac:dyDescent="0.35">
      <c r="C506" s="185"/>
    </row>
    <row r="507" spans="3:15" x14ac:dyDescent="0.35">
      <c r="C507" s="185"/>
    </row>
    <row r="508" spans="3:15" x14ac:dyDescent="0.35">
      <c r="C508" s="185"/>
    </row>
    <row r="509" spans="3:15" x14ac:dyDescent="0.35">
      <c r="C509" s="185"/>
    </row>
    <row r="510" spans="3:15" x14ac:dyDescent="0.35">
      <c r="C510" s="185"/>
    </row>
    <row r="511" spans="3:15" x14ac:dyDescent="0.35">
      <c r="C511" s="185"/>
    </row>
    <row r="512" spans="3:15" x14ac:dyDescent="0.35">
      <c r="C512" s="185"/>
    </row>
    <row r="513" spans="3:3" x14ac:dyDescent="0.35">
      <c r="C513" s="185"/>
    </row>
    <row r="514" spans="3:3" x14ac:dyDescent="0.35">
      <c r="C514" s="185"/>
    </row>
    <row r="515" spans="3:3" x14ac:dyDescent="0.35">
      <c r="C515" s="185"/>
    </row>
    <row r="516" spans="3:3" x14ac:dyDescent="0.35">
      <c r="C516" s="185"/>
    </row>
    <row r="517" spans="3:3" x14ac:dyDescent="0.35">
      <c r="C517" s="185"/>
    </row>
    <row r="518" spans="3:3" x14ac:dyDescent="0.35">
      <c r="C518" s="185"/>
    </row>
    <row r="519" spans="3:3" x14ac:dyDescent="0.35">
      <c r="C519" s="185"/>
    </row>
    <row r="520" spans="3:3" x14ac:dyDescent="0.35">
      <c r="C520" s="185"/>
    </row>
    <row r="521" spans="3:3" x14ac:dyDescent="0.35">
      <c r="C521" s="185"/>
    </row>
    <row r="522" spans="3:3" x14ac:dyDescent="0.35">
      <c r="C522" s="185"/>
    </row>
    <row r="523" spans="3:3" x14ac:dyDescent="0.35">
      <c r="C523" s="185"/>
    </row>
    <row r="524" spans="3:3" x14ac:dyDescent="0.35">
      <c r="C524" s="185"/>
    </row>
    <row r="525" spans="3:3" x14ac:dyDescent="0.35">
      <c r="C525" s="185"/>
    </row>
    <row r="526" spans="3:3" x14ac:dyDescent="0.35">
      <c r="C526" s="185"/>
    </row>
    <row r="527" spans="3:3" x14ac:dyDescent="0.35">
      <c r="C527" s="185"/>
    </row>
    <row r="528" spans="3:3" x14ac:dyDescent="0.35">
      <c r="C528" s="185"/>
    </row>
    <row r="529" spans="3:3" x14ac:dyDescent="0.35">
      <c r="C529" s="185"/>
    </row>
    <row r="530" spans="3:3" x14ac:dyDescent="0.35">
      <c r="C530" s="185"/>
    </row>
    <row r="531" spans="3:3" x14ac:dyDescent="0.35">
      <c r="C531" s="185"/>
    </row>
    <row r="532" spans="3:3" x14ac:dyDescent="0.35">
      <c r="C532" s="185"/>
    </row>
    <row r="533" spans="3:3" x14ac:dyDescent="0.35">
      <c r="C533" s="185"/>
    </row>
    <row r="534" spans="3:3" x14ac:dyDescent="0.35">
      <c r="C534" s="185"/>
    </row>
    <row r="535" spans="3:3" x14ac:dyDescent="0.35">
      <c r="C535" s="185"/>
    </row>
    <row r="536" spans="3:3" x14ac:dyDescent="0.35">
      <c r="C536" s="185"/>
    </row>
    <row r="537" spans="3:3" x14ac:dyDescent="0.35">
      <c r="C537" s="185"/>
    </row>
    <row r="538" spans="3:3" x14ac:dyDescent="0.35">
      <c r="C538" s="185"/>
    </row>
    <row r="539" spans="3:3" x14ac:dyDescent="0.35">
      <c r="C539" s="185"/>
    </row>
    <row r="540" spans="3:3" x14ac:dyDescent="0.35">
      <c r="C540" s="185"/>
    </row>
    <row r="541" spans="3:3" x14ac:dyDescent="0.35">
      <c r="C541" s="185"/>
    </row>
    <row r="542" spans="3:3" x14ac:dyDescent="0.35">
      <c r="C542" s="185"/>
    </row>
    <row r="543" spans="3:3" x14ac:dyDescent="0.35">
      <c r="C543" s="185"/>
    </row>
    <row r="544" spans="3:3" x14ac:dyDescent="0.35">
      <c r="C544" s="185"/>
    </row>
    <row r="545" spans="3:3" x14ac:dyDescent="0.35">
      <c r="C545" s="185"/>
    </row>
    <row r="546" spans="3:3" x14ac:dyDescent="0.35">
      <c r="C546" s="185"/>
    </row>
    <row r="547" spans="3:3" x14ac:dyDescent="0.35">
      <c r="C547" s="185"/>
    </row>
    <row r="548" spans="3:3" x14ac:dyDescent="0.35">
      <c r="C548" s="185"/>
    </row>
    <row r="549" spans="3:3" x14ac:dyDescent="0.35">
      <c r="C549" s="185"/>
    </row>
    <row r="550" spans="3:3" x14ac:dyDescent="0.35">
      <c r="C550" s="185"/>
    </row>
    <row r="551" spans="3:3" x14ac:dyDescent="0.35">
      <c r="C551" s="185"/>
    </row>
    <row r="552" spans="3:3" x14ac:dyDescent="0.35">
      <c r="C552" s="185"/>
    </row>
    <row r="553" spans="3:3" x14ac:dyDescent="0.35">
      <c r="C553" s="185"/>
    </row>
    <row r="554" spans="3:3" x14ac:dyDescent="0.35">
      <c r="C554" s="185"/>
    </row>
    <row r="555" spans="3:3" x14ac:dyDescent="0.35">
      <c r="C555" s="185"/>
    </row>
    <row r="556" spans="3:3" x14ac:dyDescent="0.35">
      <c r="C556" s="185"/>
    </row>
    <row r="557" spans="3:3" x14ac:dyDescent="0.35">
      <c r="C557" s="185"/>
    </row>
    <row r="558" spans="3:3" x14ac:dyDescent="0.35">
      <c r="C558" s="185"/>
    </row>
    <row r="559" spans="3:3" x14ac:dyDescent="0.35">
      <c r="C559" s="185"/>
    </row>
    <row r="560" spans="3:3" x14ac:dyDescent="0.35">
      <c r="C560" s="185"/>
    </row>
    <row r="561" spans="3:3" x14ac:dyDescent="0.35">
      <c r="C561" s="185"/>
    </row>
    <row r="562" spans="3:3" x14ac:dyDescent="0.35">
      <c r="C562" s="185"/>
    </row>
    <row r="563" spans="3:3" x14ac:dyDescent="0.35">
      <c r="C563" s="185"/>
    </row>
    <row r="564" spans="3:3" x14ac:dyDescent="0.35">
      <c r="C564" s="185"/>
    </row>
    <row r="565" spans="3:3" x14ac:dyDescent="0.35">
      <c r="C565" s="185"/>
    </row>
    <row r="566" spans="3:3" x14ac:dyDescent="0.35">
      <c r="C566" s="185"/>
    </row>
    <row r="567" spans="3:3" x14ac:dyDescent="0.35">
      <c r="C567" s="185"/>
    </row>
    <row r="568" spans="3:3" x14ac:dyDescent="0.35">
      <c r="C568" s="185"/>
    </row>
    <row r="569" spans="3:3" x14ac:dyDescent="0.35">
      <c r="C569" s="185"/>
    </row>
    <row r="570" spans="3:3" x14ac:dyDescent="0.35">
      <c r="C570" s="185"/>
    </row>
    <row r="571" spans="3:3" x14ac:dyDescent="0.35">
      <c r="C571" s="185"/>
    </row>
    <row r="572" spans="3:3" x14ac:dyDescent="0.35">
      <c r="C572" s="185"/>
    </row>
    <row r="573" spans="3:3" x14ac:dyDescent="0.35">
      <c r="C573" s="185"/>
    </row>
    <row r="574" spans="3:3" x14ac:dyDescent="0.35">
      <c r="C574" s="185"/>
    </row>
    <row r="575" spans="3:3" x14ac:dyDescent="0.35">
      <c r="C575" s="185"/>
    </row>
    <row r="576" spans="3:3" x14ac:dyDescent="0.35">
      <c r="C576" s="185"/>
    </row>
    <row r="577" spans="3:3" x14ac:dyDescent="0.35">
      <c r="C577" s="185"/>
    </row>
    <row r="578" spans="3:3" x14ac:dyDescent="0.35">
      <c r="C578" s="185"/>
    </row>
    <row r="579" spans="3:3" x14ac:dyDescent="0.35">
      <c r="C579" s="185"/>
    </row>
    <row r="580" spans="3:3" x14ac:dyDescent="0.35">
      <c r="C580" s="185"/>
    </row>
    <row r="581" spans="3:3" x14ac:dyDescent="0.35">
      <c r="C581" s="185"/>
    </row>
    <row r="582" spans="3:3" x14ac:dyDescent="0.35">
      <c r="C582" s="185"/>
    </row>
    <row r="583" spans="3:3" x14ac:dyDescent="0.35">
      <c r="C583" s="185"/>
    </row>
    <row r="584" spans="3:3" x14ac:dyDescent="0.35">
      <c r="C584" s="185"/>
    </row>
    <row r="585" spans="3:3" x14ac:dyDescent="0.35">
      <c r="C585" s="185"/>
    </row>
    <row r="586" spans="3:3" x14ac:dyDescent="0.35">
      <c r="C586" s="185"/>
    </row>
    <row r="587" spans="3:3" x14ac:dyDescent="0.35">
      <c r="C587" s="185"/>
    </row>
    <row r="588" spans="3:3" x14ac:dyDescent="0.35">
      <c r="C588" s="185"/>
    </row>
    <row r="589" spans="3:3" x14ac:dyDescent="0.35">
      <c r="C589" s="185"/>
    </row>
    <row r="590" spans="3:3" x14ac:dyDescent="0.35">
      <c r="C590" s="185"/>
    </row>
    <row r="591" spans="3:3" x14ac:dyDescent="0.35">
      <c r="C591" s="185"/>
    </row>
    <row r="592" spans="3:3" x14ac:dyDescent="0.35">
      <c r="C592" s="185"/>
    </row>
    <row r="593" spans="3:3" x14ac:dyDescent="0.35">
      <c r="C593" s="185"/>
    </row>
    <row r="594" spans="3:3" x14ac:dyDescent="0.35">
      <c r="C594" s="185"/>
    </row>
    <row r="595" spans="3:3" x14ac:dyDescent="0.35">
      <c r="C595" s="185"/>
    </row>
    <row r="596" spans="3:3" x14ac:dyDescent="0.35">
      <c r="C596" s="185"/>
    </row>
    <row r="597" spans="3:3" x14ac:dyDescent="0.35">
      <c r="C597" s="185"/>
    </row>
    <row r="598" spans="3:3" x14ac:dyDescent="0.35">
      <c r="C598" s="185"/>
    </row>
    <row r="599" spans="3:3" x14ac:dyDescent="0.35">
      <c r="C599" s="185"/>
    </row>
    <row r="600" spans="3:3" x14ac:dyDescent="0.35">
      <c r="C600" s="185"/>
    </row>
    <row r="601" spans="3:3" x14ac:dyDescent="0.35">
      <c r="C601" s="185"/>
    </row>
    <row r="602" spans="3:3" x14ac:dyDescent="0.35">
      <c r="C602" s="185"/>
    </row>
    <row r="603" spans="3:3" x14ac:dyDescent="0.35">
      <c r="C603" s="185"/>
    </row>
    <row r="604" spans="3:3" x14ac:dyDescent="0.35">
      <c r="C604" s="185"/>
    </row>
    <row r="605" spans="3:3" x14ac:dyDescent="0.35">
      <c r="C605" s="185"/>
    </row>
    <row r="606" spans="3:3" x14ac:dyDescent="0.35">
      <c r="C606" s="185"/>
    </row>
    <row r="607" spans="3:3" x14ac:dyDescent="0.35">
      <c r="C607" s="185"/>
    </row>
    <row r="608" spans="3:3" x14ac:dyDescent="0.35">
      <c r="C608" s="185"/>
    </row>
    <row r="609" spans="3:3" x14ac:dyDescent="0.35">
      <c r="C609" s="185"/>
    </row>
    <row r="610" spans="3:3" x14ac:dyDescent="0.35">
      <c r="C610" s="185"/>
    </row>
    <row r="611" spans="3:3" x14ac:dyDescent="0.35">
      <c r="C611" s="185"/>
    </row>
    <row r="612" spans="3:3" x14ac:dyDescent="0.35">
      <c r="C612" s="185"/>
    </row>
    <row r="613" spans="3:3" x14ac:dyDescent="0.35">
      <c r="C613" s="185"/>
    </row>
    <row r="614" spans="3:3" x14ac:dyDescent="0.35">
      <c r="C614" s="185"/>
    </row>
    <row r="615" spans="3:3" x14ac:dyDescent="0.35">
      <c r="C615" s="185"/>
    </row>
    <row r="616" spans="3:3" x14ac:dyDescent="0.35">
      <c r="C616" s="185"/>
    </row>
    <row r="617" spans="3:3" x14ac:dyDescent="0.35">
      <c r="C617" s="185"/>
    </row>
    <row r="618" spans="3:3" x14ac:dyDescent="0.35">
      <c r="C618" s="185"/>
    </row>
    <row r="619" spans="3:3" x14ac:dyDescent="0.35">
      <c r="C619" s="185"/>
    </row>
    <row r="620" spans="3:3" x14ac:dyDescent="0.35">
      <c r="C620" s="185"/>
    </row>
    <row r="621" spans="3:3" x14ac:dyDescent="0.35">
      <c r="C621" s="185"/>
    </row>
    <row r="622" spans="3:3" x14ac:dyDescent="0.35">
      <c r="C622" s="185"/>
    </row>
    <row r="623" spans="3:3" x14ac:dyDescent="0.35">
      <c r="C623" s="185"/>
    </row>
    <row r="624" spans="3:3" x14ac:dyDescent="0.35">
      <c r="C624" s="185"/>
    </row>
    <row r="625" spans="3:3" x14ac:dyDescent="0.35">
      <c r="C625" s="185"/>
    </row>
    <row r="626" spans="3:3" x14ac:dyDescent="0.35">
      <c r="C626" s="185"/>
    </row>
    <row r="627" spans="3:3" x14ac:dyDescent="0.35">
      <c r="C627" s="185"/>
    </row>
    <row r="628" spans="3:3" x14ac:dyDescent="0.35">
      <c r="C628" s="185"/>
    </row>
    <row r="629" spans="3:3" x14ac:dyDescent="0.35">
      <c r="C629" s="185"/>
    </row>
    <row r="630" spans="3:3" x14ac:dyDescent="0.35">
      <c r="C630" s="185"/>
    </row>
    <row r="631" spans="3:3" x14ac:dyDescent="0.35">
      <c r="C631" s="185"/>
    </row>
    <row r="632" spans="3:3" x14ac:dyDescent="0.35">
      <c r="C632" s="185"/>
    </row>
    <row r="633" spans="3:3" x14ac:dyDescent="0.35">
      <c r="C633" s="185"/>
    </row>
    <row r="634" spans="3:3" x14ac:dyDescent="0.35">
      <c r="C634" s="185"/>
    </row>
    <row r="635" spans="3:3" x14ac:dyDescent="0.35">
      <c r="C635" s="185"/>
    </row>
    <row r="636" spans="3:3" x14ac:dyDescent="0.35">
      <c r="C636" s="185"/>
    </row>
    <row r="637" spans="3:3" x14ac:dyDescent="0.35">
      <c r="C637" s="185"/>
    </row>
    <row r="638" spans="3:3" x14ac:dyDescent="0.35">
      <c r="C638" s="185"/>
    </row>
    <row r="639" spans="3:3" x14ac:dyDescent="0.35">
      <c r="C639" s="185"/>
    </row>
    <row r="640" spans="3:3" x14ac:dyDescent="0.35">
      <c r="C640" s="185"/>
    </row>
    <row r="641" spans="3:3" x14ac:dyDescent="0.35">
      <c r="C641" s="185"/>
    </row>
    <row r="642" spans="3:3" x14ac:dyDescent="0.35">
      <c r="C642" s="185"/>
    </row>
    <row r="643" spans="3:3" x14ac:dyDescent="0.35">
      <c r="C643" s="185"/>
    </row>
    <row r="644" spans="3:3" x14ac:dyDescent="0.35">
      <c r="C644" s="185"/>
    </row>
    <row r="645" spans="3:3" x14ac:dyDescent="0.35">
      <c r="C645" s="185"/>
    </row>
    <row r="646" spans="3:3" x14ac:dyDescent="0.35">
      <c r="C646" s="185"/>
    </row>
    <row r="647" spans="3:3" x14ac:dyDescent="0.35">
      <c r="C647" s="185"/>
    </row>
    <row r="648" spans="3:3" x14ac:dyDescent="0.35">
      <c r="C648" s="185"/>
    </row>
    <row r="649" spans="3:3" x14ac:dyDescent="0.35">
      <c r="C649" s="185"/>
    </row>
    <row r="650" spans="3:3" x14ac:dyDescent="0.35">
      <c r="C650" s="185"/>
    </row>
    <row r="651" spans="3:3" x14ac:dyDescent="0.35">
      <c r="C651" s="185"/>
    </row>
    <row r="652" spans="3:3" x14ac:dyDescent="0.35">
      <c r="C652" s="185"/>
    </row>
    <row r="653" spans="3:3" x14ac:dyDescent="0.35">
      <c r="C653" s="185"/>
    </row>
    <row r="654" spans="3:3" x14ac:dyDescent="0.35">
      <c r="C654" s="185"/>
    </row>
    <row r="655" spans="3:3" x14ac:dyDescent="0.35">
      <c r="C655" s="185"/>
    </row>
    <row r="656" spans="3:3" x14ac:dyDescent="0.35">
      <c r="C656" s="185"/>
    </row>
    <row r="657" spans="3:3" x14ac:dyDescent="0.35">
      <c r="C657" s="185"/>
    </row>
    <row r="658" spans="3:3" x14ac:dyDescent="0.35">
      <c r="C658" s="185"/>
    </row>
    <row r="659" spans="3:3" x14ac:dyDescent="0.35">
      <c r="C659" s="185"/>
    </row>
    <row r="660" spans="3:3" x14ac:dyDescent="0.35">
      <c r="C660" s="185"/>
    </row>
    <row r="661" spans="3:3" x14ac:dyDescent="0.35">
      <c r="C661" s="185"/>
    </row>
    <row r="662" spans="3:3" x14ac:dyDescent="0.35">
      <c r="C662" s="185"/>
    </row>
    <row r="663" spans="3:3" x14ac:dyDescent="0.35">
      <c r="C663" s="185"/>
    </row>
    <row r="664" spans="3:3" x14ac:dyDescent="0.35">
      <c r="C664" s="185"/>
    </row>
    <row r="665" spans="3:3" x14ac:dyDescent="0.35">
      <c r="C665" s="185"/>
    </row>
    <row r="666" spans="3:3" x14ac:dyDescent="0.35">
      <c r="C666" s="185"/>
    </row>
    <row r="667" spans="3:3" x14ac:dyDescent="0.35">
      <c r="C667" s="185"/>
    </row>
    <row r="668" spans="3:3" x14ac:dyDescent="0.35">
      <c r="C668" s="185"/>
    </row>
    <row r="669" spans="3:3" x14ac:dyDescent="0.35">
      <c r="C669" s="185"/>
    </row>
    <row r="670" spans="3:3" x14ac:dyDescent="0.35">
      <c r="C670" s="185"/>
    </row>
    <row r="671" spans="3:3" x14ac:dyDescent="0.35">
      <c r="C671" s="185"/>
    </row>
    <row r="672" spans="3:3" x14ac:dyDescent="0.35">
      <c r="C672" s="185"/>
    </row>
    <row r="673" spans="3:3" x14ac:dyDescent="0.35">
      <c r="C673" s="185"/>
    </row>
    <row r="674" spans="3:3" x14ac:dyDescent="0.35">
      <c r="C674" s="185"/>
    </row>
    <row r="675" spans="3:3" x14ac:dyDescent="0.35">
      <c r="C675" s="185"/>
    </row>
    <row r="676" spans="3:3" x14ac:dyDescent="0.35">
      <c r="C676" s="185"/>
    </row>
    <row r="677" spans="3:3" x14ac:dyDescent="0.35">
      <c r="C677" s="185"/>
    </row>
    <row r="678" spans="3:3" x14ac:dyDescent="0.35">
      <c r="C678" s="185"/>
    </row>
    <row r="679" spans="3:3" x14ac:dyDescent="0.35">
      <c r="C679" s="185"/>
    </row>
    <row r="680" spans="3:3" x14ac:dyDescent="0.35">
      <c r="C680" s="185"/>
    </row>
    <row r="681" spans="3:3" x14ac:dyDescent="0.35">
      <c r="C681" s="185"/>
    </row>
    <row r="682" spans="3:3" x14ac:dyDescent="0.35">
      <c r="C682" s="185"/>
    </row>
    <row r="683" spans="3:3" x14ac:dyDescent="0.35">
      <c r="C683" s="185"/>
    </row>
    <row r="684" spans="3:3" x14ac:dyDescent="0.35">
      <c r="C684" s="185"/>
    </row>
    <row r="685" spans="3:3" x14ac:dyDescent="0.35">
      <c r="C685" s="185"/>
    </row>
    <row r="686" spans="3:3" x14ac:dyDescent="0.35">
      <c r="C686" s="185"/>
    </row>
    <row r="687" spans="3:3" x14ac:dyDescent="0.35">
      <c r="C687" s="185"/>
    </row>
    <row r="688" spans="3:3" x14ac:dyDescent="0.35">
      <c r="C688" s="185"/>
    </row>
    <row r="689" spans="3:3" x14ac:dyDescent="0.35">
      <c r="C689" s="185"/>
    </row>
    <row r="690" spans="3:3" x14ac:dyDescent="0.35">
      <c r="C690" s="185"/>
    </row>
    <row r="691" spans="3:3" x14ac:dyDescent="0.35">
      <c r="C691" s="185"/>
    </row>
    <row r="692" spans="3:3" x14ac:dyDescent="0.35">
      <c r="C692" s="185"/>
    </row>
    <row r="693" spans="3:3" x14ac:dyDescent="0.35">
      <c r="C693" s="185"/>
    </row>
    <row r="694" spans="3:3" x14ac:dyDescent="0.35">
      <c r="C694" s="185"/>
    </row>
    <row r="695" spans="3:3" x14ac:dyDescent="0.35">
      <c r="C695" s="185"/>
    </row>
    <row r="696" spans="3:3" x14ac:dyDescent="0.35">
      <c r="C696" s="185"/>
    </row>
    <row r="697" spans="3:3" x14ac:dyDescent="0.35">
      <c r="C697" s="185"/>
    </row>
    <row r="698" spans="3:3" x14ac:dyDescent="0.35">
      <c r="C698" s="185"/>
    </row>
    <row r="699" spans="3:3" x14ac:dyDescent="0.35">
      <c r="C699" s="185"/>
    </row>
    <row r="700" spans="3:3" x14ac:dyDescent="0.35">
      <c r="C700" s="185"/>
    </row>
    <row r="701" spans="3:3" x14ac:dyDescent="0.35">
      <c r="C701" s="185"/>
    </row>
    <row r="702" spans="3:3" x14ac:dyDescent="0.35">
      <c r="C702" s="185"/>
    </row>
    <row r="703" spans="3:3" x14ac:dyDescent="0.35">
      <c r="C703" s="185"/>
    </row>
    <row r="704" spans="3:3" x14ac:dyDescent="0.35">
      <c r="C704" s="185"/>
    </row>
    <row r="705" spans="3:3" x14ac:dyDescent="0.35">
      <c r="C705" s="185"/>
    </row>
    <row r="706" spans="3:3" x14ac:dyDescent="0.35">
      <c r="C706" s="185"/>
    </row>
    <row r="707" spans="3:3" x14ac:dyDescent="0.35">
      <c r="C707" s="185"/>
    </row>
    <row r="708" spans="3:3" x14ac:dyDescent="0.35">
      <c r="C708" s="185"/>
    </row>
    <row r="709" spans="3:3" x14ac:dyDescent="0.35">
      <c r="C709" s="185"/>
    </row>
    <row r="710" spans="3:3" x14ac:dyDescent="0.35">
      <c r="C710" s="185"/>
    </row>
    <row r="711" spans="3:3" x14ac:dyDescent="0.35">
      <c r="C711" s="185"/>
    </row>
    <row r="712" spans="3:3" x14ac:dyDescent="0.35">
      <c r="C712" s="185"/>
    </row>
    <row r="713" spans="3:3" x14ac:dyDescent="0.35">
      <c r="C713" s="185"/>
    </row>
    <row r="714" spans="3:3" x14ac:dyDescent="0.35">
      <c r="C714" s="185"/>
    </row>
    <row r="715" spans="3:3" x14ac:dyDescent="0.35">
      <c r="C715" s="185"/>
    </row>
    <row r="716" spans="3:3" x14ac:dyDescent="0.35">
      <c r="C716" s="185"/>
    </row>
    <row r="717" spans="3:3" x14ac:dyDescent="0.35">
      <c r="C717" s="185"/>
    </row>
    <row r="718" spans="3:3" x14ac:dyDescent="0.35">
      <c r="C718" s="185"/>
    </row>
    <row r="719" spans="3:3" x14ac:dyDescent="0.35">
      <c r="C719" s="185"/>
    </row>
    <row r="720" spans="3:3" x14ac:dyDescent="0.35">
      <c r="C720" s="185"/>
    </row>
    <row r="721" spans="3:3" x14ac:dyDescent="0.35">
      <c r="C721" s="185"/>
    </row>
    <row r="722" spans="3:3" x14ac:dyDescent="0.35">
      <c r="C722" s="185"/>
    </row>
    <row r="723" spans="3:3" x14ac:dyDescent="0.35">
      <c r="C723" s="185"/>
    </row>
    <row r="724" spans="3:3" x14ac:dyDescent="0.35">
      <c r="C724" s="185"/>
    </row>
    <row r="725" spans="3:3" x14ac:dyDescent="0.35">
      <c r="C725" s="185"/>
    </row>
    <row r="726" spans="3:3" x14ac:dyDescent="0.35">
      <c r="C726" s="185"/>
    </row>
    <row r="727" spans="3:3" x14ac:dyDescent="0.35">
      <c r="C727" s="185"/>
    </row>
    <row r="728" spans="3:3" x14ac:dyDescent="0.35">
      <c r="C728" s="185"/>
    </row>
    <row r="729" spans="3:3" x14ac:dyDescent="0.35">
      <c r="C729" s="185"/>
    </row>
    <row r="730" spans="3:3" x14ac:dyDescent="0.35">
      <c r="C730" s="185"/>
    </row>
    <row r="731" spans="3:3" x14ac:dyDescent="0.35">
      <c r="C731" s="185"/>
    </row>
    <row r="732" spans="3:3" x14ac:dyDescent="0.35">
      <c r="C732" s="185"/>
    </row>
    <row r="733" spans="3:3" x14ac:dyDescent="0.35">
      <c r="C733" s="185"/>
    </row>
    <row r="734" spans="3:3" x14ac:dyDescent="0.35">
      <c r="C734" s="185"/>
    </row>
    <row r="735" spans="3:3" x14ac:dyDescent="0.35">
      <c r="C735" s="185"/>
    </row>
    <row r="736" spans="3:3" x14ac:dyDescent="0.35">
      <c r="C736" s="185"/>
    </row>
    <row r="737" spans="3:3" x14ac:dyDescent="0.35">
      <c r="C737" s="185"/>
    </row>
    <row r="738" spans="3:3" x14ac:dyDescent="0.35">
      <c r="C738" s="185"/>
    </row>
    <row r="739" spans="3:3" x14ac:dyDescent="0.35">
      <c r="C739" s="185"/>
    </row>
    <row r="740" spans="3:3" x14ac:dyDescent="0.35">
      <c r="C740" s="185"/>
    </row>
    <row r="741" spans="3:3" x14ac:dyDescent="0.35">
      <c r="C741" s="185"/>
    </row>
    <row r="742" spans="3:3" x14ac:dyDescent="0.35">
      <c r="C742" s="185"/>
    </row>
    <row r="743" spans="3:3" x14ac:dyDescent="0.35">
      <c r="C743" s="185"/>
    </row>
    <row r="744" spans="3:3" x14ac:dyDescent="0.35">
      <c r="C744" s="185"/>
    </row>
    <row r="745" spans="3:3" x14ac:dyDescent="0.35">
      <c r="C745" s="185"/>
    </row>
    <row r="746" spans="3:3" x14ac:dyDescent="0.35">
      <c r="C746" s="185"/>
    </row>
    <row r="747" spans="3:3" x14ac:dyDescent="0.35">
      <c r="C747" s="185"/>
    </row>
    <row r="748" spans="3:3" x14ac:dyDescent="0.35">
      <c r="C748" s="185"/>
    </row>
    <row r="749" spans="3:3" x14ac:dyDescent="0.35">
      <c r="C749" s="185"/>
    </row>
    <row r="750" spans="3:3" x14ac:dyDescent="0.35">
      <c r="C750" s="185"/>
    </row>
    <row r="751" spans="3:3" x14ac:dyDescent="0.35">
      <c r="C751" s="185"/>
    </row>
    <row r="752" spans="3:3" x14ac:dyDescent="0.35">
      <c r="C752" s="185"/>
    </row>
    <row r="753" spans="3:3" x14ac:dyDescent="0.35">
      <c r="C753" s="185"/>
    </row>
    <row r="754" spans="3:3" x14ac:dyDescent="0.35">
      <c r="C754" s="185"/>
    </row>
    <row r="755" spans="3:3" x14ac:dyDescent="0.35">
      <c r="C755" s="185"/>
    </row>
    <row r="756" spans="3:3" x14ac:dyDescent="0.35">
      <c r="C756" s="185"/>
    </row>
    <row r="757" spans="3:3" x14ac:dyDescent="0.35">
      <c r="C757" s="185"/>
    </row>
    <row r="758" spans="3:3" x14ac:dyDescent="0.35">
      <c r="C758" s="185"/>
    </row>
    <row r="759" spans="3:3" x14ac:dyDescent="0.35">
      <c r="C759" s="185"/>
    </row>
    <row r="760" spans="3:3" x14ac:dyDescent="0.35">
      <c r="C760" s="185"/>
    </row>
    <row r="761" spans="3:3" x14ac:dyDescent="0.35">
      <c r="C761" s="185"/>
    </row>
    <row r="762" spans="3:3" x14ac:dyDescent="0.35">
      <c r="C762" s="185"/>
    </row>
    <row r="763" spans="3:3" x14ac:dyDescent="0.35">
      <c r="C763" s="185"/>
    </row>
    <row r="764" spans="3:3" x14ac:dyDescent="0.35">
      <c r="C764" s="185"/>
    </row>
    <row r="765" spans="3:3" x14ac:dyDescent="0.35">
      <c r="C765" s="185"/>
    </row>
    <row r="766" spans="3:3" x14ac:dyDescent="0.35">
      <c r="C766" s="185"/>
    </row>
    <row r="767" spans="3:3" x14ac:dyDescent="0.35">
      <c r="C767" s="185"/>
    </row>
    <row r="768" spans="3:3" x14ac:dyDescent="0.35">
      <c r="C768" s="185"/>
    </row>
    <row r="769" spans="3:3" x14ac:dyDescent="0.35">
      <c r="C769" s="185"/>
    </row>
    <row r="770" spans="3:3" x14ac:dyDescent="0.35">
      <c r="C770" s="185"/>
    </row>
    <row r="771" spans="3:3" x14ac:dyDescent="0.35">
      <c r="C771" s="185"/>
    </row>
    <row r="772" spans="3:3" x14ac:dyDescent="0.35">
      <c r="C772" s="185"/>
    </row>
    <row r="773" spans="3:3" x14ac:dyDescent="0.35">
      <c r="C773" s="185"/>
    </row>
    <row r="774" spans="3:3" x14ac:dyDescent="0.35">
      <c r="C774" s="185"/>
    </row>
    <row r="775" spans="3:3" x14ac:dyDescent="0.35">
      <c r="C775" s="185"/>
    </row>
    <row r="776" spans="3:3" x14ac:dyDescent="0.35">
      <c r="C776" s="185"/>
    </row>
    <row r="777" spans="3:3" x14ac:dyDescent="0.35">
      <c r="C777" s="185"/>
    </row>
    <row r="778" spans="3:3" x14ac:dyDescent="0.35">
      <c r="C778" s="185"/>
    </row>
    <row r="779" spans="3:3" x14ac:dyDescent="0.35">
      <c r="C779" s="185"/>
    </row>
    <row r="780" spans="3:3" x14ac:dyDescent="0.35">
      <c r="C780" s="185"/>
    </row>
    <row r="781" spans="3:3" x14ac:dyDescent="0.35">
      <c r="C781" s="185"/>
    </row>
    <row r="782" spans="3:3" x14ac:dyDescent="0.35">
      <c r="C782" s="185"/>
    </row>
    <row r="783" spans="3:3" x14ac:dyDescent="0.35">
      <c r="C783" s="185"/>
    </row>
    <row r="784" spans="3:3" x14ac:dyDescent="0.35">
      <c r="C784" s="185"/>
    </row>
    <row r="785" spans="3:3" x14ac:dyDescent="0.35">
      <c r="C785" s="185"/>
    </row>
    <row r="786" spans="3:3" x14ac:dyDescent="0.35">
      <c r="C786" s="185"/>
    </row>
    <row r="787" spans="3:3" x14ac:dyDescent="0.35">
      <c r="C787" s="185"/>
    </row>
    <row r="788" spans="3:3" x14ac:dyDescent="0.35">
      <c r="C788" s="185"/>
    </row>
    <row r="789" spans="3:3" x14ac:dyDescent="0.35">
      <c r="C789" s="185"/>
    </row>
    <row r="790" spans="3:3" x14ac:dyDescent="0.35">
      <c r="C790" s="185"/>
    </row>
    <row r="791" spans="3:3" x14ac:dyDescent="0.35">
      <c r="C791" s="185"/>
    </row>
    <row r="792" spans="3:3" x14ac:dyDescent="0.35">
      <c r="C792" s="185"/>
    </row>
    <row r="793" spans="3:3" x14ac:dyDescent="0.35">
      <c r="C793" s="185"/>
    </row>
    <row r="794" spans="3:3" x14ac:dyDescent="0.35">
      <c r="C794" s="185"/>
    </row>
    <row r="795" spans="3:3" x14ac:dyDescent="0.35">
      <c r="C795" s="185"/>
    </row>
    <row r="796" spans="3:3" x14ac:dyDescent="0.35">
      <c r="C796" s="185"/>
    </row>
    <row r="797" spans="3:3" x14ac:dyDescent="0.35">
      <c r="C797" s="185"/>
    </row>
    <row r="798" spans="3:3" x14ac:dyDescent="0.35">
      <c r="C798" s="185"/>
    </row>
    <row r="799" spans="3:3" x14ac:dyDescent="0.35">
      <c r="C799" s="185"/>
    </row>
    <row r="800" spans="3:3" x14ac:dyDescent="0.35">
      <c r="C800" s="185"/>
    </row>
    <row r="801" spans="3:3" x14ac:dyDescent="0.35">
      <c r="C801" s="185"/>
    </row>
    <row r="802" spans="3:3" x14ac:dyDescent="0.35">
      <c r="C802" s="185"/>
    </row>
    <row r="803" spans="3:3" x14ac:dyDescent="0.35">
      <c r="C803" s="185"/>
    </row>
    <row r="804" spans="3:3" x14ac:dyDescent="0.35">
      <c r="C804" s="185"/>
    </row>
    <row r="805" spans="3:3" x14ac:dyDescent="0.35">
      <c r="C805" s="185"/>
    </row>
    <row r="806" spans="3:3" x14ac:dyDescent="0.35">
      <c r="C806" s="185"/>
    </row>
    <row r="807" spans="3:3" x14ac:dyDescent="0.35">
      <c r="C807" s="185"/>
    </row>
    <row r="808" spans="3:3" x14ac:dyDescent="0.35">
      <c r="C808" s="185"/>
    </row>
    <row r="809" spans="3:3" x14ac:dyDescent="0.35">
      <c r="C809" s="185"/>
    </row>
    <row r="810" spans="3:3" x14ac:dyDescent="0.35">
      <c r="C810" s="185"/>
    </row>
    <row r="811" spans="3:3" x14ac:dyDescent="0.35">
      <c r="C811" s="185"/>
    </row>
    <row r="812" spans="3:3" x14ac:dyDescent="0.35">
      <c r="C812" s="185"/>
    </row>
    <row r="813" spans="3:3" x14ac:dyDescent="0.35">
      <c r="C813" s="185"/>
    </row>
    <row r="814" spans="3:3" x14ac:dyDescent="0.35">
      <c r="C814" s="185"/>
    </row>
    <row r="815" spans="3:3" x14ac:dyDescent="0.35">
      <c r="C815" s="185"/>
    </row>
    <row r="816" spans="3:3" x14ac:dyDescent="0.35">
      <c r="C816" s="185"/>
    </row>
    <row r="817" spans="3:3" x14ac:dyDescent="0.35">
      <c r="C817" s="185"/>
    </row>
    <row r="818" spans="3:3" x14ac:dyDescent="0.35">
      <c r="C818" s="185"/>
    </row>
    <row r="819" spans="3:3" x14ac:dyDescent="0.35">
      <c r="C819" s="185"/>
    </row>
    <row r="820" spans="3:3" x14ac:dyDescent="0.35">
      <c r="C820" s="185"/>
    </row>
    <row r="821" spans="3:3" x14ac:dyDescent="0.35">
      <c r="C821" s="185"/>
    </row>
    <row r="822" spans="3:3" x14ac:dyDescent="0.35">
      <c r="C822" s="185"/>
    </row>
    <row r="823" spans="3:3" x14ac:dyDescent="0.35">
      <c r="C823" s="185"/>
    </row>
    <row r="824" spans="3:3" x14ac:dyDescent="0.35">
      <c r="C824" s="185"/>
    </row>
    <row r="825" spans="3:3" x14ac:dyDescent="0.35">
      <c r="C825" s="185"/>
    </row>
    <row r="826" spans="3:3" x14ac:dyDescent="0.35">
      <c r="C826" s="185"/>
    </row>
    <row r="827" spans="3:3" x14ac:dyDescent="0.35">
      <c r="C827" s="185"/>
    </row>
    <row r="828" spans="3:3" x14ac:dyDescent="0.35">
      <c r="C828" s="185"/>
    </row>
    <row r="829" spans="3:3" x14ac:dyDescent="0.35">
      <c r="C829" s="185"/>
    </row>
    <row r="830" spans="3:3" x14ac:dyDescent="0.35">
      <c r="C830" s="185"/>
    </row>
    <row r="831" spans="3:3" x14ac:dyDescent="0.35">
      <c r="C831" s="185"/>
    </row>
    <row r="832" spans="3:3" x14ac:dyDescent="0.35">
      <c r="C832" s="185"/>
    </row>
    <row r="833" spans="3:3" x14ac:dyDescent="0.35">
      <c r="C833" s="185"/>
    </row>
    <row r="834" spans="3:3" x14ac:dyDescent="0.35">
      <c r="C834" s="185"/>
    </row>
    <row r="835" spans="3:3" x14ac:dyDescent="0.35">
      <c r="C835" s="185"/>
    </row>
    <row r="836" spans="3:3" x14ac:dyDescent="0.35">
      <c r="C836" s="185"/>
    </row>
    <row r="837" spans="3:3" x14ac:dyDescent="0.35">
      <c r="C837" s="185"/>
    </row>
    <row r="838" spans="3:3" x14ac:dyDescent="0.35">
      <c r="C838" s="185"/>
    </row>
    <row r="839" spans="3:3" x14ac:dyDescent="0.35">
      <c r="C839" s="185"/>
    </row>
    <row r="840" spans="3:3" x14ac:dyDescent="0.35">
      <c r="C840" s="185"/>
    </row>
    <row r="841" spans="3:3" x14ac:dyDescent="0.35">
      <c r="C841" s="185"/>
    </row>
    <row r="842" spans="3:3" x14ac:dyDescent="0.35">
      <c r="C842" s="185"/>
    </row>
    <row r="843" spans="3:3" x14ac:dyDescent="0.35">
      <c r="C843" s="185"/>
    </row>
    <row r="844" spans="3:3" x14ac:dyDescent="0.35">
      <c r="C844" s="185"/>
    </row>
    <row r="845" spans="3:3" x14ac:dyDescent="0.35">
      <c r="C845" s="185"/>
    </row>
    <row r="846" spans="3:3" x14ac:dyDescent="0.35">
      <c r="C846" s="185"/>
    </row>
    <row r="847" spans="3:3" x14ac:dyDescent="0.35">
      <c r="C847" s="185"/>
    </row>
    <row r="848" spans="3:3" x14ac:dyDescent="0.35">
      <c r="C848" s="185"/>
    </row>
    <row r="849" spans="3:3" x14ac:dyDescent="0.35">
      <c r="C849" s="185"/>
    </row>
    <row r="850" spans="3:3" x14ac:dyDescent="0.35">
      <c r="C850" s="185"/>
    </row>
    <row r="851" spans="3:3" x14ac:dyDescent="0.35">
      <c r="C851" s="185"/>
    </row>
    <row r="852" spans="3:3" x14ac:dyDescent="0.35">
      <c r="C852" s="185"/>
    </row>
    <row r="853" spans="3:3" x14ac:dyDescent="0.35">
      <c r="C853" s="185"/>
    </row>
    <row r="854" spans="3:3" x14ac:dyDescent="0.35">
      <c r="C854" s="185"/>
    </row>
    <row r="855" spans="3:3" x14ac:dyDescent="0.35">
      <c r="C855" s="185"/>
    </row>
    <row r="856" spans="3:3" x14ac:dyDescent="0.35">
      <c r="C856" s="185"/>
    </row>
    <row r="857" spans="3:3" x14ac:dyDescent="0.35">
      <c r="C857" s="185"/>
    </row>
    <row r="858" spans="3:3" x14ac:dyDescent="0.35">
      <c r="C858" s="185"/>
    </row>
    <row r="859" spans="3:3" x14ac:dyDescent="0.35">
      <c r="C859" s="185"/>
    </row>
    <row r="860" spans="3:3" x14ac:dyDescent="0.35">
      <c r="C860" s="185"/>
    </row>
    <row r="861" spans="3:3" x14ac:dyDescent="0.35">
      <c r="C861" s="185"/>
    </row>
    <row r="862" spans="3:3" x14ac:dyDescent="0.35">
      <c r="C862" s="185"/>
    </row>
    <row r="863" spans="3:3" x14ac:dyDescent="0.35">
      <c r="C863" s="185"/>
    </row>
    <row r="864" spans="3:3" x14ac:dyDescent="0.35">
      <c r="C864" s="185"/>
    </row>
    <row r="865" spans="3:3" x14ac:dyDescent="0.35">
      <c r="C865" s="185"/>
    </row>
    <row r="866" spans="3:3" x14ac:dyDescent="0.35">
      <c r="C866" s="185"/>
    </row>
    <row r="867" spans="3:3" x14ac:dyDescent="0.35">
      <c r="C867" s="185"/>
    </row>
    <row r="868" spans="3:3" x14ac:dyDescent="0.35">
      <c r="C868" s="185"/>
    </row>
    <row r="869" spans="3:3" x14ac:dyDescent="0.35">
      <c r="C869" s="185"/>
    </row>
    <row r="870" spans="3:3" x14ac:dyDescent="0.35">
      <c r="C870" s="185"/>
    </row>
    <row r="871" spans="3:3" x14ac:dyDescent="0.35">
      <c r="C871" s="185"/>
    </row>
    <row r="872" spans="3:3" x14ac:dyDescent="0.35">
      <c r="C872" s="185"/>
    </row>
    <row r="873" spans="3:3" x14ac:dyDescent="0.35">
      <c r="C873" s="185"/>
    </row>
    <row r="874" spans="3:3" x14ac:dyDescent="0.35">
      <c r="C874" s="185"/>
    </row>
    <row r="875" spans="3:3" x14ac:dyDescent="0.35">
      <c r="C875" s="185"/>
    </row>
    <row r="876" spans="3:3" x14ac:dyDescent="0.35">
      <c r="C876" s="185"/>
    </row>
    <row r="877" spans="3:3" x14ac:dyDescent="0.35">
      <c r="C877" s="185"/>
    </row>
    <row r="878" spans="3:3" x14ac:dyDescent="0.35">
      <c r="C878" s="185"/>
    </row>
    <row r="879" spans="3:3" x14ac:dyDescent="0.35">
      <c r="C879" s="185"/>
    </row>
    <row r="880" spans="3:3" x14ac:dyDescent="0.35">
      <c r="C880" s="185"/>
    </row>
    <row r="881" spans="3:3" x14ac:dyDescent="0.35">
      <c r="C881" s="185"/>
    </row>
    <row r="882" spans="3:3" x14ac:dyDescent="0.35">
      <c r="C882" s="185"/>
    </row>
    <row r="883" spans="3:3" x14ac:dyDescent="0.35">
      <c r="C883" s="185"/>
    </row>
    <row r="884" spans="3:3" x14ac:dyDescent="0.35">
      <c r="C884" s="185"/>
    </row>
    <row r="885" spans="3:3" x14ac:dyDescent="0.35">
      <c r="C885" s="185"/>
    </row>
    <row r="886" spans="3:3" x14ac:dyDescent="0.35">
      <c r="C886" s="185"/>
    </row>
    <row r="887" spans="3:3" x14ac:dyDescent="0.35">
      <c r="C887" s="185"/>
    </row>
    <row r="888" spans="3:3" x14ac:dyDescent="0.35">
      <c r="C888" s="185"/>
    </row>
    <row r="889" spans="3:3" x14ac:dyDescent="0.35">
      <c r="C889" s="185"/>
    </row>
    <row r="890" spans="3:3" x14ac:dyDescent="0.35">
      <c r="C890" s="185"/>
    </row>
    <row r="891" spans="3:3" x14ac:dyDescent="0.35">
      <c r="C891" s="185"/>
    </row>
    <row r="892" spans="3:3" x14ac:dyDescent="0.35">
      <c r="C892" s="185"/>
    </row>
    <row r="893" spans="3:3" x14ac:dyDescent="0.35">
      <c r="C893" s="185"/>
    </row>
    <row r="894" spans="3:3" x14ac:dyDescent="0.35">
      <c r="C894" s="185"/>
    </row>
    <row r="895" spans="3:3" x14ac:dyDescent="0.35">
      <c r="C895" s="185"/>
    </row>
    <row r="896" spans="3:3" x14ac:dyDescent="0.35">
      <c r="C896" s="185"/>
    </row>
    <row r="897" spans="3:3" x14ac:dyDescent="0.35">
      <c r="C897" s="185"/>
    </row>
    <row r="898" spans="3:3" x14ac:dyDescent="0.35">
      <c r="C898" s="185"/>
    </row>
    <row r="899" spans="3:3" x14ac:dyDescent="0.35">
      <c r="C899" s="185"/>
    </row>
    <row r="900" spans="3:3" x14ac:dyDescent="0.35">
      <c r="C900" s="185"/>
    </row>
    <row r="901" spans="3:3" x14ac:dyDescent="0.35">
      <c r="C901" s="185"/>
    </row>
    <row r="902" spans="3:3" x14ac:dyDescent="0.35">
      <c r="C902" s="185"/>
    </row>
    <row r="903" spans="3:3" x14ac:dyDescent="0.35">
      <c r="C903" s="185"/>
    </row>
    <row r="904" spans="3:3" x14ac:dyDescent="0.35">
      <c r="C904" s="185"/>
    </row>
    <row r="905" spans="3:3" x14ac:dyDescent="0.35">
      <c r="C905" s="185"/>
    </row>
    <row r="906" spans="3:3" x14ac:dyDescent="0.35">
      <c r="C906" s="185"/>
    </row>
    <row r="907" spans="3:3" x14ac:dyDescent="0.35">
      <c r="C907" s="185"/>
    </row>
    <row r="908" spans="3:3" x14ac:dyDescent="0.35">
      <c r="C908" s="185"/>
    </row>
    <row r="909" spans="3:3" x14ac:dyDescent="0.35">
      <c r="C909" s="185"/>
    </row>
    <row r="910" spans="3:3" x14ac:dyDescent="0.35">
      <c r="C910" s="185"/>
    </row>
    <row r="911" spans="3:3" x14ac:dyDescent="0.35">
      <c r="C911" s="185"/>
    </row>
    <row r="912" spans="3:3" x14ac:dyDescent="0.35">
      <c r="C912" s="185"/>
    </row>
    <row r="913" spans="3:3" x14ac:dyDescent="0.35">
      <c r="C913" s="185"/>
    </row>
    <row r="914" spans="3:3" x14ac:dyDescent="0.35">
      <c r="C914" s="185"/>
    </row>
    <row r="915" spans="3:3" x14ac:dyDescent="0.35">
      <c r="C915" s="185"/>
    </row>
    <row r="916" spans="3:3" x14ac:dyDescent="0.35">
      <c r="C916" s="185"/>
    </row>
    <row r="917" spans="3:3" x14ac:dyDescent="0.35">
      <c r="C917" s="185"/>
    </row>
    <row r="918" spans="3:3" x14ac:dyDescent="0.35">
      <c r="C918" s="185"/>
    </row>
    <row r="919" spans="3:3" x14ac:dyDescent="0.35">
      <c r="C919" s="185"/>
    </row>
    <row r="920" spans="3:3" x14ac:dyDescent="0.35">
      <c r="C920" s="185"/>
    </row>
    <row r="921" spans="3:3" x14ac:dyDescent="0.35">
      <c r="C921" s="185"/>
    </row>
    <row r="922" spans="3:3" x14ac:dyDescent="0.35">
      <c r="C922" s="185"/>
    </row>
    <row r="923" spans="3:3" x14ac:dyDescent="0.35">
      <c r="C923" s="185"/>
    </row>
    <row r="924" spans="3:3" x14ac:dyDescent="0.35">
      <c r="C924" s="185"/>
    </row>
    <row r="925" spans="3:3" x14ac:dyDescent="0.35">
      <c r="C925" s="185"/>
    </row>
    <row r="926" spans="3:3" x14ac:dyDescent="0.35">
      <c r="C926" s="185"/>
    </row>
    <row r="927" spans="3:3" x14ac:dyDescent="0.35">
      <c r="C927" s="185"/>
    </row>
    <row r="928" spans="3:3" x14ac:dyDescent="0.35">
      <c r="C928" s="185"/>
    </row>
    <row r="929" spans="3:3" x14ac:dyDescent="0.35">
      <c r="C929" s="185"/>
    </row>
    <row r="930" spans="3:3" x14ac:dyDescent="0.35">
      <c r="C930" s="185"/>
    </row>
    <row r="931" spans="3:3" x14ac:dyDescent="0.35">
      <c r="C931" s="185"/>
    </row>
    <row r="932" spans="3:3" x14ac:dyDescent="0.35">
      <c r="C932" s="185"/>
    </row>
    <row r="933" spans="3:3" x14ac:dyDescent="0.35">
      <c r="C933" s="185"/>
    </row>
    <row r="934" spans="3:3" x14ac:dyDescent="0.35">
      <c r="C934" s="185"/>
    </row>
    <row r="935" spans="3:3" x14ac:dyDescent="0.35">
      <c r="C935" s="185"/>
    </row>
    <row r="936" spans="3:3" x14ac:dyDescent="0.35">
      <c r="C936" s="185"/>
    </row>
    <row r="937" spans="3:3" x14ac:dyDescent="0.35">
      <c r="C937" s="185"/>
    </row>
    <row r="938" spans="3:3" x14ac:dyDescent="0.35">
      <c r="C938" s="185"/>
    </row>
    <row r="939" spans="3:3" x14ac:dyDescent="0.35">
      <c r="C939" s="185"/>
    </row>
    <row r="940" spans="3:3" x14ac:dyDescent="0.35">
      <c r="C940" s="185"/>
    </row>
    <row r="941" spans="3:3" x14ac:dyDescent="0.35">
      <c r="C941" s="185"/>
    </row>
    <row r="942" spans="3:3" x14ac:dyDescent="0.35">
      <c r="C942" s="185"/>
    </row>
    <row r="943" spans="3:3" x14ac:dyDescent="0.35">
      <c r="C943" s="185"/>
    </row>
    <row r="944" spans="3:3" x14ac:dyDescent="0.35">
      <c r="C944" s="185"/>
    </row>
    <row r="945" spans="3:3" x14ac:dyDescent="0.35">
      <c r="C945" s="185"/>
    </row>
    <row r="946" spans="3:3" x14ac:dyDescent="0.35">
      <c r="C946" s="185"/>
    </row>
    <row r="947" spans="3:3" x14ac:dyDescent="0.35">
      <c r="C947" s="185"/>
    </row>
    <row r="948" spans="3:3" x14ac:dyDescent="0.35">
      <c r="C948" s="185"/>
    </row>
    <row r="949" spans="3:3" x14ac:dyDescent="0.35">
      <c r="C949" s="185"/>
    </row>
    <row r="950" spans="3:3" x14ac:dyDescent="0.35">
      <c r="C950" s="185"/>
    </row>
    <row r="951" spans="3:3" x14ac:dyDescent="0.35">
      <c r="C951" s="185"/>
    </row>
    <row r="952" spans="3:3" x14ac:dyDescent="0.35">
      <c r="C952" s="185"/>
    </row>
    <row r="953" spans="3:3" x14ac:dyDescent="0.35">
      <c r="C953" s="185"/>
    </row>
    <row r="954" spans="3:3" x14ac:dyDescent="0.35">
      <c r="C954" s="185"/>
    </row>
    <row r="955" spans="3:3" x14ac:dyDescent="0.35">
      <c r="C955" s="185"/>
    </row>
    <row r="956" spans="3:3" x14ac:dyDescent="0.35">
      <c r="C956" s="185"/>
    </row>
    <row r="957" spans="3:3" x14ac:dyDescent="0.35">
      <c r="C957" s="185"/>
    </row>
    <row r="958" spans="3:3" x14ac:dyDescent="0.35">
      <c r="C958" s="185"/>
    </row>
    <row r="959" spans="3:3" x14ac:dyDescent="0.35">
      <c r="C959" s="185"/>
    </row>
    <row r="960" spans="3:3" x14ac:dyDescent="0.35">
      <c r="C960" s="185"/>
    </row>
    <row r="961" spans="3:3" x14ac:dyDescent="0.35">
      <c r="C961" s="185"/>
    </row>
    <row r="962" spans="3:3" x14ac:dyDescent="0.35">
      <c r="C962" s="185"/>
    </row>
    <row r="963" spans="3:3" x14ac:dyDescent="0.35">
      <c r="C963" s="185"/>
    </row>
    <row r="964" spans="3:3" x14ac:dyDescent="0.35">
      <c r="C964" s="185"/>
    </row>
    <row r="965" spans="3:3" x14ac:dyDescent="0.35">
      <c r="C965" s="185"/>
    </row>
    <row r="966" spans="3:3" x14ac:dyDescent="0.35">
      <c r="C966" s="185"/>
    </row>
    <row r="967" spans="3:3" x14ac:dyDescent="0.35">
      <c r="C967" s="185"/>
    </row>
    <row r="968" spans="3:3" x14ac:dyDescent="0.35">
      <c r="C968" s="185"/>
    </row>
    <row r="969" spans="3:3" x14ac:dyDescent="0.35">
      <c r="C969" s="185"/>
    </row>
    <row r="970" spans="3:3" x14ac:dyDescent="0.35">
      <c r="C970" s="185"/>
    </row>
    <row r="971" spans="3:3" x14ac:dyDescent="0.35">
      <c r="C971" s="185"/>
    </row>
    <row r="972" spans="3:3" x14ac:dyDescent="0.35">
      <c r="C972" s="185"/>
    </row>
    <row r="973" spans="3:3" x14ac:dyDescent="0.35">
      <c r="C973" s="185"/>
    </row>
    <row r="974" spans="3:3" x14ac:dyDescent="0.35">
      <c r="C974" s="185"/>
    </row>
    <row r="975" spans="3:3" x14ac:dyDescent="0.35">
      <c r="C975" s="185"/>
    </row>
    <row r="976" spans="3:3" x14ac:dyDescent="0.35">
      <c r="C976" s="185"/>
    </row>
    <row r="977" spans="3:3" x14ac:dyDescent="0.35">
      <c r="C977" s="185"/>
    </row>
    <row r="978" spans="3:3" x14ac:dyDescent="0.35">
      <c r="C978" s="185"/>
    </row>
    <row r="979" spans="3:3" x14ac:dyDescent="0.35">
      <c r="C979" s="185"/>
    </row>
    <row r="980" spans="3:3" x14ac:dyDescent="0.35">
      <c r="C980" s="185"/>
    </row>
    <row r="981" spans="3:3" x14ac:dyDescent="0.35">
      <c r="C981" s="185"/>
    </row>
    <row r="982" spans="3:3" x14ac:dyDescent="0.35">
      <c r="C982" s="185"/>
    </row>
    <row r="983" spans="3:3" x14ac:dyDescent="0.35">
      <c r="C983" s="185"/>
    </row>
    <row r="984" spans="3:3" x14ac:dyDescent="0.35">
      <c r="C984" s="185"/>
    </row>
    <row r="985" spans="3:3" x14ac:dyDescent="0.35">
      <c r="C985" s="185"/>
    </row>
    <row r="986" spans="3:3" x14ac:dyDescent="0.35">
      <c r="C986" s="185"/>
    </row>
    <row r="987" spans="3:3" x14ac:dyDescent="0.35">
      <c r="C987" s="185"/>
    </row>
    <row r="988" spans="3:3" x14ac:dyDescent="0.35">
      <c r="C988" s="185"/>
    </row>
    <row r="989" spans="3:3" x14ac:dyDescent="0.35">
      <c r="C989" s="185"/>
    </row>
    <row r="990" spans="3:3" x14ac:dyDescent="0.35">
      <c r="C990" s="185"/>
    </row>
    <row r="991" spans="3:3" x14ac:dyDescent="0.35">
      <c r="C991" s="185"/>
    </row>
    <row r="992" spans="3:3" x14ac:dyDescent="0.35">
      <c r="C992" s="185"/>
    </row>
    <row r="993" spans="3:3" x14ac:dyDescent="0.35">
      <c r="C993" s="185"/>
    </row>
    <row r="994" spans="3:3" x14ac:dyDescent="0.35">
      <c r="C994" s="185"/>
    </row>
    <row r="995" spans="3:3" x14ac:dyDescent="0.35">
      <c r="C995" s="185"/>
    </row>
    <row r="996" spans="3:3" x14ac:dyDescent="0.35">
      <c r="C996" s="185"/>
    </row>
    <row r="997" spans="3:3" x14ac:dyDescent="0.35">
      <c r="C997" s="185"/>
    </row>
    <row r="998" spans="3:3" x14ac:dyDescent="0.35">
      <c r="C998" s="185"/>
    </row>
    <row r="999" spans="3:3" x14ac:dyDescent="0.35">
      <c r="C999" s="185"/>
    </row>
    <row r="1000" spans="3:3" x14ac:dyDescent="0.35">
      <c r="C1000" s="185"/>
    </row>
  </sheetData>
  <mergeCells count="2">
    <mergeCell ref="D2:X2"/>
    <mergeCell ref="D3:X3"/>
  </mergeCells>
  <conditionalFormatting sqref="A6:A11">
    <cfRule type="cellIs" dxfId="47" priority="71" operator="equal">
      <formula>"Marché en cours"</formula>
    </cfRule>
    <cfRule type="cellIs" dxfId="46" priority="70" operator="equal">
      <formula>"Marché terminé"</formula>
    </cfRule>
  </conditionalFormatting>
  <conditionalFormatting sqref="U6:U1000">
    <cfRule type="expression" dxfId="45" priority="21">
      <formula>$B6="G"</formula>
    </cfRule>
    <cfRule type="expression" dxfId="44" priority="3">
      <formula>$B6="A"</formula>
    </cfRule>
    <cfRule type="expression" dxfId="43" priority="30">
      <formula>$B6="F"</formula>
    </cfRule>
    <cfRule type="expression" dxfId="42" priority="6">
      <formula>$B6="H"</formula>
    </cfRule>
    <cfRule type="expression" dxfId="41" priority="24">
      <formula>$B6="C"</formula>
    </cfRule>
    <cfRule type="expression" dxfId="40" priority="9">
      <formula>$B6="B"</formula>
    </cfRule>
    <cfRule type="expression" dxfId="39" priority="54">
      <formula>$B6="U"</formula>
    </cfRule>
    <cfRule type="expression" dxfId="38" priority="12">
      <formula>$B6="J"</formula>
    </cfRule>
    <cfRule type="expression" dxfId="37" priority="36">
      <formula>$B6="I"</formula>
    </cfRule>
    <cfRule type="expression" dxfId="36" priority="15">
      <formula>$B6="R"</formula>
    </cfRule>
    <cfRule type="expression" dxfId="35" priority="27">
      <formula>$B6="D"</formula>
    </cfRule>
    <cfRule type="expression" dxfId="34" priority="18">
      <formula>$B6="N"</formula>
    </cfRule>
    <cfRule type="expression" dxfId="33" priority="33">
      <formula>$B6="E"</formula>
    </cfRule>
    <cfRule type="expression" dxfId="32" priority="39">
      <formula>$B6="M"</formula>
    </cfRule>
    <cfRule type="expression" dxfId="31" priority="42">
      <formula>$B6="O"</formula>
    </cfRule>
    <cfRule type="expression" dxfId="30" priority="45">
      <formula>$B6="P"</formula>
    </cfRule>
    <cfRule type="expression" dxfId="29" priority="48">
      <formula>$B6="S"</formula>
    </cfRule>
    <cfRule type="expression" dxfId="28" priority="51">
      <formula>$B6="T"</formula>
    </cfRule>
    <cfRule type="expression" dxfId="27" priority="57">
      <formula>$B6="V"</formula>
    </cfRule>
    <cfRule type="expression" dxfId="26" priority="60">
      <formula>$B6="W"</formula>
    </cfRule>
    <cfRule type="expression" dxfId="25" priority="66">
      <formula>$B6="Q"</formula>
    </cfRule>
    <cfRule type="expression" dxfId="24" priority="69">
      <formula>$B6="L"</formula>
    </cfRule>
    <cfRule type="expression" dxfId="23" priority="63">
      <formula>$B6="K"</formula>
    </cfRule>
  </conditionalFormatting>
  <conditionalFormatting sqref="V6:X1000">
    <cfRule type="expression" dxfId="22" priority="2">
      <formula>$B6="A"</formula>
    </cfRule>
    <cfRule type="expression" dxfId="21" priority="41">
      <formula>$B6="O"</formula>
    </cfRule>
    <cfRule type="expression" dxfId="20" priority="5">
      <formula>$B6="H"</formula>
    </cfRule>
    <cfRule type="expression" dxfId="19" priority="44">
      <formula>$B6="P"</formula>
    </cfRule>
    <cfRule type="expression" dxfId="18" priority="8">
      <formula>$B6="B"</formula>
    </cfRule>
    <cfRule type="expression" dxfId="17" priority="47">
      <formula>$B6="S"</formula>
    </cfRule>
    <cfRule type="expression" dxfId="16" priority="14">
      <formula>$B6="R"</formula>
    </cfRule>
    <cfRule type="expression" dxfId="15" priority="50">
      <formula>$B6="T"</formula>
    </cfRule>
    <cfRule type="expression" dxfId="14" priority="17">
      <formula>$B6="N"</formula>
    </cfRule>
    <cfRule type="expression" dxfId="13" priority="53">
      <formula>$B6="U"</formula>
    </cfRule>
    <cfRule type="expression" dxfId="12" priority="20">
      <formula>$B6="G"</formula>
    </cfRule>
    <cfRule type="expression" dxfId="11" priority="56">
      <formula>$B6="V"</formula>
    </cfRule>
    <cfRule type="expression" dxfId="10" priority="23">
      <formula>$B6="C"</formula>
    </cfRule>
    <cfRule type="expression" dxfId="9" priority="59">
      <formula>$B6="W"</formula>
    </cfRule>
    <cfRule type="expression" dxfId="8" priority="26">
      <formula>$B6="D"</formula>
    </cfRule>
    <cfRule type="expression" dxfId="7" priority="62">
      <formula>$B6="K"</formula>
    </cfRule>
    <cfRule type="expression" dxfId="6" priority="38">
      <formula>$B6="M"</formula>
    </cfRule>
    <cfRule type="expression" dxfId="5" priority="65">
      <formula>$B6="Q"</formula>
    </cfRule>
    <cfRule type="expression" dxfId="4" priority="29">
      <formula>$B6="F"</formula>
    </cfRule>
    <cfRule type="expression" dxfId="3" priority="68">
      <formula>$B6="L"</formula>
    </cfRule>
    <cfRule type="expression" dxfId="2" priority="32">
      <formula>$B6="E"</formula>
    </cfRule>
    <cfRule type="expression" dxfId="1" priority="35">
      <formula>$B6="I"</formula>
    </cfRule>
    <cfRule type="expression" dxfId="0" priority="11">
      <formula>$B6="J"</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6AD11-4578-4D85-B791-BB156D8C4802}">
  <dimension ref="A1:H124"/>
  <sheetViews>
    <sheetView zoomScale="90" zoomScaleNormal="90" workbookViewId="0">
      <pane ySplit="1" topLeftCell="A87" activePane="bottomLeft" state="frozen"/>
      <selection pane="bottomLeft" activeCell="D26" sqref="D26"/>
    </sheetView>
  </sheetViews>
  <sheetFormatPr baseColWidth="10" defaultColWidth="11.453125" defaultRowHeight="12.5" x14ac:dyDescent="0.25"/>
  <cols>
    <col min="1" max="1" width="6.7265625" style="133" customWidth="1"/>
    <col min="2" max="2" width="29.54296875" style="133" customWidth="1"/>
    <col min="3" max="3" width="13.26953125" style="133" customWidth="1"/>
    <col min="4" max="4" width="91.453125" style="134" customWidth="1"/>
    <col min="5" max="16384" width="11.453125" style="133"/>
  </cols>
  <sheetData>
    <row r="1" spans="1:8" ht="14" x14ac:dyDescent="0.3">
      <c r="A1" s="156" t="s">
        <v>2512</v>
      </c>
      <c r="B1" s="156" t="s">
        <v>2511</v>
      </c>
      <c r="C1" s="156" t="s">
        <v>2510</v>
      </c>
      <c r="D1" s="155" t="s">
        <v>2509</v>
      </c>
    </row>
    <row r="2" spans="1:8" ht="22" customHeight="1" x14ac:dyDescent="0.3">
      <c r="A2" s="138">
        <v>1</v>
      </c>
      <c r="B2" s="138" t="s">
        <v>1722</v>
      </c>
      <c r="C2" s="138" t="s">
        <v>2286</v>
      </c>
      <c r="D2" s="739" t="s">
        <v>2647</v>
      </c>
      <c r="H2" s="712"/>
    </row>
    <row r="3" spans="1:8" x14ac:dyDescent="0.25">
      <c r="A3" s="154">
        <v>1</v>
      </c>
      <c r="B3" s="154" t="s">
        <v>1722</v>
      </c>
      <c r="C3" s="154" t="s">
        <v>2508</v>
      </c>
      <c r="D3" s="153" t="s">
        <v>2507</v>
      </c>
    </row>
    <row r="4" spans="1:8" x14ac:dyDescent="0.25">
      <c r="A4" s="154">
        <v>1</v>
      </c>
      <c r="B4" s="154" t="s">
        <v>1722</v>
      </c>
      <c r="C4" s="154" t="s">
        <v>2506</v>
      </c>
      <c r="D4" s="153" t="s">
        <v>2505</v>
      </c>
    </row>
    <row r="5" spans="1:8" x14ac:dyDescent="0.25">
      <c r="A5" s="154">
        <v>1</v>
      </c>
      <c r="B5" s="154" t="s">
        <v>1722</v>
      </c>
      <c r="C5" s="154" t="s">
        <v>1063</v>
      </c>
      <c r="D5" s="153" t="s">
        <v>2504</v>
      </c>
    </row>
    <row r="6" spans="1:8" ht="23" x14ac:dyDescent="0.25">
      <c r="A6" s="154">
        <v>1</v>
      </c>
      <c r="B6" s="154" t="s">
        <v>1722</v>
      </c>
      <c r="C6" s="154" t="s">
        <v>2503</v>
      </c>
      <c r="D6" s="153" t="s">
        <v>2502</v>
      </c>
    </row>
    <row r="7" spans="1:8" x14ac:dyDescent="0.25">
      <c r="A7" s="154">
        <v>1</v>
      </c>
      <c r="B7" s="154" t="s">
        <v>1722</v>
      </c>
      <c r="C7" s="154" t="s">
        <v>414</v>
      </c>
      <c r="D7" s="153" t="s">
        <v>2501</v>
      </c>
    </row>
    <row r="8" spans="1:8" x14ac:dyDescent="0.25">
      <c r="A8" s="154">
        <v>1</v>
      </c>
      <c r="B8" s="154" t="s">
        <v>1722</v>
      </c>
      <c r="C8" s="154" t="s">
        <v>2500</v>
      </c>
      <c r="D8" s="153" t="s">
        <v>2499</v>
      </c>
    </row>
    <row r="9" spans="1:8" x14ac:dyDescent="0.25">
      <c r="A9" s="154">
        <v>1</v>
      </c>
      <c r="B9" s="154" t="s">
        <v>1722</v>
      </c>
      <c r="C9" s="154" t="s">
        <v>2498</v>
      </c>
      <c r="D9" s="153" t="s">
        <v>2497</v>
      </c>
    </row>
    <row r="10" spans="1:8" x14ac:dyDescent="0.25">
      <c r="A10" s="154">
        <v>1</v>
      </c>
      <c r="B10" s="154" t="s">
        <v>1722</v>
      </c>
      <c r="C10" s="154" t="s">
        <v>2496</v>
      </c>
      <c r="D10" s="153" t="s">
        <v>2495</v>
      </c>
    </row>
    <row r="11" spans="1:8" ht="22" customHeight="1" x14ac:dyDescent="0.25">
      <c r="A11" s="154">
        <v>1</v>
      </c>
      <c r="B11" s="154" t="s">
        <v>1722</v>
      </c>
      <c r="C11" s="154" t="s">
        <v>2494</v>
      </c>
      <c r="D11" s="153" t="s">
        <v>2493</v>
      </c>
    </row>
    <row r="12" spans="1:8" ht="22" customHeight="1" x14ac:dyDescent="0.3">
      <c r="A12" s="138">
        <v>2</v>
      </c>
      <c r="B12" s="138" t="s">
        <v>2476</v>
      </c>
      <c r="C12" s="138" t="s">
        <v>2286</v>
      </c>
      <c r="D12" s="739" t="s">
        <v>1717</v>
      </c>
    </row>
    <row r="13" spans="1:8" x14ac:dyDescent="0.25">
      <c r="A13" s="136">
        <v>2</v>
      </c>
      <c r="B13" s="136" t="s">
        <v>2476</v>
      </c>
      <c r="C13" s="136" t="s">
        <v>2492</v>
      </c>
      <c r="D13" s="135" t="s">
        <v>2491</v>
      </c>
    </row>
    <row r="14" spans="1:8" x14ac:dyDescent="0.25">
      <c r="A14" s="136">
        <v>2</v>
      </c>
      <c r="B14" s="136" t="s">
        <v>2476</v>
      </c>
      <c r="C14" s="136" t="s">
        <v>2490</v>
      </c>
      <c r="D14" s="135" t="s">
        <v>2489</v>
      </c>
    </row>
    <row r="15" spans="1:8" x14ac:dyDescent="0.25">
      <c r="A15" s="136">
        <v>2</v>
      </c>
      <c r="B15" s="136" t="s">
        <v>2476</v>
      </c>
      <c r="C15" s="136" t="s">
        <v>2488</v>
      </c>
      <c r="D15" s="135" t="s">
        <v>2487</v>
      </c>
    </row>
    <row r="16" spans="1:8" x14ac:dyDescent="0.25">
      <c r="A16" s="136">
        <v>2</v>
      </c>
      <c r="B16" s="136" t="s">
        <v>2476</v>
      </c>
      <c r="C16" s="136" t="s">
        <v>2486</v>
      </c>
      <c r="D16" s="135" t="s">
        <v>2485</v>
      </c>
    </row>
    <row r="17" spans="1:4" x14ac:dyDescent="0.25">
      <c r="A17" s="136">
        <v>2</v>
      </c>
      <c r="B17" s="136" t="s">
        <v>2476</v>
      </c>
      <c r="C17" s="136" t="s">
        <v>2484</v>
      </c>
      <c r="D17" s="135" t="s">
        <v>2483</v>
      </c>
    </row>
    <row r="18" spans="1:4" x14ac:dyDescent="0.25">
      <c r="A18" s="136">
        <v>2</v>
      </c>
      <c r="B18" s="136" t="s">
        <v>2476</v>
      </c>
      <c r="C18" s="136" t="s">
        <v>2482</v>
      </c>
      <c r="D18" s="135" t="s">
        <v>2481</v>
      </c>
    </row>
    <row r="19" spans="1:4" x14ac:dyDescent="0.25">
      <c r="A19" s="136">
        <v>2</v>
      </c>
      <c r="B19" s="136" t="s">
        <v>2476</v>
      </c>
      <c r="C19" s="136" t="s">
        <v>2480</v>
      </c>
      <c r="D19" s="135" t="s">
        <v>2479</v>
      </c>
    </row>
    <row r="20" spans="1:4" x14ac:dyDescent="0.25">
      <c r="A20" s="136">
        <v>2</v>
      </c>
      <c r="B20" s="136" t="s">
        <v>2476</v>
      </c>
      <c r="C20" s="136" t="s">
        <v>2478</v>
      </c>
      <c r="D20" s="135" t="s">
        <v>2477</v>
      </c>
    </row>
    <row r="21" spans="1:4" ht="22" customHeight="1" x14ac:dyDescent="0.25">
      <c r="A21" s="136">
        <v>2</v>
      </c>
      <c r="B21" s="136" t="s">
        <v>2476</v>
      </c>
      <c r="C21" s="136" t="s">
        <v>2475</v>
      </c>
      <c r="D21" s="135" t="s">
        <v>2474</v>
      </c>
    </row>
    <row r="22" spans="1:4" ht="22" customHeight="1" x14ac:dyDescent="0.3">
      <c r="A22" s="138">
        <v>3</v>
      </c>
      <c r="B22" s="138" t="s">
        <v>1723</v>
      </c>
      <c r="C22" s="138" t="s">
        <v>2286</v>
      </c>
      <c r="D22" s="137" t="s">
        <v>1724</v>
      </c>
    </row>
    <row r="23" spans="1:4" x14ac:dyDescent="0.25">
      <c r="A23" s="148">
        <v>3</v>
      </c>
      <c r="B23" s="148" t="s">
        <v>1723</v>
      </c>
      <c r="C23" s="148" t="s">
        <v>2473</v>
      </c>
      <c r="D23" s="147" t="s">
        <v>2472</v>
      </c>
    </row>
    <row r="24" spans="1:4" x14ac:dyDescent="0.25">
      <c r="A24" s="148">
        <v>3</v>
      </c>
      <c r="B24" s="148" t="s">
        <v>1723</v>
      </c>
      <c r="C24" s="148" t="s">
        <v>2471</v>
      </c>
      <c r="D24" s="147" t="s">
        <v>2470</v>
      </c>
    </row>
    <row r="25" spans="1:4" x14ac:dyDescent="0.25">
      <c r="A25" s="148">
        <v>3</v>
      </c>
      <c r="B25" s="148" t="s">
        <v>1723</v>
      </c>
      <c r="C25" s="148" t="s">
        <v>2469</v>
      </c>
      <c r="D25" s="147" t="s">
        <v>2468</v>
      </c>
    </row>
    <row r="26" spans="1:4" x14ac:dyDescent="0.25">
      <c r="A26" s="148">
        <v>3</v>
      </c>
      <c r="B26" s="148" t="s">
        <v>1723</v>
      </c>
      <c r="C26" s="148" t="s">
        <v>2467</v>
      </c>
      <c r="D26" s="147" t="s">
        <v>2466</v>
      </c>
    </row>
    <row r="27" spans="1:4" x14ac:dyDescent="0.25">
      <c r="A27" s="148">
        <v>3</v>
      </c>
      <c r="B27" s="148" t="s">
        <v>1723</v>
      </c>
      <c r="C27" s="148" t="s">
        <v>2465</v>
      </c>
      <c r="D27" s="147" t="s">
        <v>2464</v>
      </c>
    </row>
    <row r="28" spans="1:4" x14ac:dyDescent="0.25">
      <c r="A28" s="148">
        <v>3</v>
      </c>
      <c r="B28" s="148" t="s">
        <v>1723</v>
      </c>
      <c r="C28" s="148" t="s">
        <v>2463</v>
      </c>
      <c r="D28" s="147" t="s">
        <v>2462</v>
      </c>
    </row>
    <row r="29" spans="1:4" ht="23" x14ac:dyDescent="0.25">
      <c r="A29" s="148">
        <v>3</v>
      </c>
      <c r="B29" s="148" t="s">
        <v>1723</v>
      </c>
      <c r="C29" s="148" t="s">
        <v>2461</v>
      </c>
      <c r="D29" s="147" t="s">
        <v>2460</v>
      </c>
    </row>
    <row r="30" spans="1:4" ht="22" customHeight="1" x14ac:dyDescent="0.25">
      <c r="A30" s="148">
        <v>3</v>
      </c>
      <c r="B30" s="148" t="s">
        <v>1723</v>
      </c>
      <c r="C30" s="148" t="s">
        <v>2459</v>
      </c>
      <c r="D30" s="147" t="s">
        <v>2458</v>
      </c>
    </row>
    <row r="31" spans="1:4" ht="22" customHeight="1" x14ac:dyDescent="0.3">
      <c r="A31" s="138">
        <v>4</v>
      </c>
      <c r="B31" s="138" t="s">
        <v>1730</v>
      </c>
      <c r="C31" s="138" t="s">
        <v>2286</v>
      </c>
      <c r="D31" s="137" t="s">
        <v>2457</v>
      </c>
    </row>
    <row r="32" spans="1:4" x14ac:dyDescent="0.25">
      <c r="A32" s="152">
        <v>4</v>
      </c>
      <c r="B32" s="152" t="s">
        <v>1730</v>
      </c>
      <c r="C32" s="152" t="s">
        <v>2456</v>
      </c>
      <c r="D32" s="151" t="s">
        <v>2455</v>
      </c>
    </row>
    <row r="33" spans="1:4" x14ac:dyDescent="0.25">
      <c r="A33" s="152">
        <v>4</v>
      </c>
      <c r="B33" s="152" t="s">
        <v>1730</v>
      </c>
      <c r="C33" s="152" t="s">
        <v>2454</v>
      </c>
      <c r="D33" s="151" t="s">
        <v>2453</v>
      </c>
    </row>
    <row r="34" spans="1:4" x14ac:dyDescent="0.25">
      <c r="A34" s="152">
        <v>4</v>
      </c>
      <c r="B34" s="152" t="s">
        <v>1730</v>
      </c>
      <c r="C34" s="152" t="s">
        <v>2452</v>
      </c>
      <c r="D34" s="151" t="s">
        <v>2451</v>
      </c>
    </row>
    <row r="35" spans="1:4" x14ac:dyDescent="0.25">
      <c r="A35" s="152">
        <v>4</v>
      </c>
      <c r="B35" s="152" t="s">
        <v>1730</v>
      </c>
      <c r="C35" s="152" t="s">
        <v>2450</v>
      </c>
      <c r="D35" s="151" t="s">
        <v>2449</v>
      </c>
    </row>
    <row r="36" spans="1:4" x14ac:dyDescent="0.25">
      <c r="A36" s="152">
        <v>4</v>
      </c>
      <c r="B36" s="152" t="s">
        <v>1730</v>
      </c>
      <c r="C36" s="152" t="s">
        <v>2448</v>
      </c>
      <c r="D36" s="151" t="s">
        <v>2447</v>
      </c>
    </row>
    <row r="37" spans="1:4" x14ac:dyDescent="0.25">
      <c r="A37" s="152">
        <v>4</v>
      </c>
      <c r="B37" s="152" t="s">
        <v>1730</v>
      </c>
      <c r="C37" s="152" t="s">
        <v>2446</v>
      </c>
      <c r="D37" s="151" t="s">
        <v>2445</v>
      </c>
    </row>
    <row r="38" spans="1:4" x14ac:dyDescent="0.25">
      <c r="A38" s="152">
        <v>4</v>
      </c>
      <c r="B38" s="152" t="s">
        <v>1730</v>
      </c>
      <c r="C38" s="152" t="s">
        <v>2444</v>
      </c>
      <c r="D38" s="151" t="s">
        <v>2443</v>
      </c>
    </row>
    <row r="39" spans="1:4" x14ac:dyDescent="0.25">
      <c r="A39" s="152">
        <v>4</v>
      </c>
      <c r="B39" s="152" t="s">
        <v>1730</v>
      </c>
      <c r="C39" s="152" t="s">
        <v>2442</v>
      </c>
      <c r="D39" s="151" t="s">
        <v>2441</v>
      </c>
    </row>
    <row r="40" spans="1:4" ht="23" x14ac:dyDescent="0.25">
      <c r="A40" s="152">
        <v>4</v>
      </c>
      <c r="B40" s="152" t="s">
        <v>1730</v>
      </c>
      <c r="C40" s="152" t="s">
        <v>2440</v>
      </c>
      <c r="D40" s="151" t="s">
        <v>2439</v>
      </c>
    </row>
    <row r="41" spans="1:4" ht="23" x14ac:dyDescent="0.25">
      <c r="A41" s="152">
        <v>4</v>
      </c>
      <c r="B41" s="152" t="s">
        <v>1730</v>
      </c>
      <c r="C41" s="152" t="s">
        <v>2438</v>
      </c>
      <c r="D41" s="151" t="s">
        <v>2437</v>
      </c>
    </row>
    <row r="42" spans="1:4" ht="23" x14ac:dyDescent="0.25">
      <c r="A42" s="152">
        <v>4</v>
      </c>
      <c r="B42" s="152" t="s">
        <v>1730</v>
      </c>
      <c r="C42" s="152" t="s">
        <v>2436</v>
      </c>
      <c r="D42" s="151" t="s">
        <v>2435</v>
      </c>
    </row>
    <row r="43" spans="1:4" ht="23" x14ac:dyDescent="0.25">
      <c r="A43" s="152">
        <v>4</v>
      </c>
      <c r="B43" s="152" t="s">
        <v>1730</v>
      </c>
      <c r="C43" s="152" t="s">
        <v>2434</v>
      </c>
      <c r="D43" s="151" t="s">
        <v>2433</v>
      </c>
    </row>
    <row r="44" spans="1:4" x14ac:dyDescent="0.25">
      <c r="A44" s="152">
        <v>4</v>
      </c>
      <c r="B44" s="152" t="s">
        <v>1730</v>
      </c>
      <c r="C44" s="152" t="s">
        <v>2432</v>
      </c>
      <c r="D44" s="151" t="s">
        <v>2431</v>
      </c>
    </row>
    <row r="45" spans="1:4" ht="23" x14ac:dyDescent="0.25">
      <c r="A45" s="152">
        <v>4</v>
      </c>
      <c r="B45" s="152" t="s">
        <v>1730</v>
      </c>
      <c r="C45" s="152" t="s">
        <v>2430</v>
      </c>
      <c r="D45" s="151" t="s">
        <v>2429</v>
      </c>
    </row>
    <row r="46" spans="1:4" x14ac:dyDescent="0.25">
      <c r="A46" s="152">
        <v>4</v>
      </c>
      <c r="B46" s="152" t="s">
        <v>1730</v>
      </c>
      <c r="C46" s="152" t="s">
        <v>2428</v>
      </c>
      <c r="D46" s="151" t="s">
        <v>2427</v>
      </c>
    </row>
    <row r="47" spans="1:4" ht="23" x14ac:dyDescent="0.25">
      <c r="A47" s="152">
        <v>4</v>
      </c>
      <c r="B47" s="152" t="s">
        <v>1730</v>
      </c>
      <c r="C47" s="152" t="s">
        <v>2426</v>
      </c>
      <c r="D47" s="151" t="s">
        <v>2425</v>
      </c>
    </row>
    <row r="48" spans="1:4" x14ac:dyDescent="0.25">
      <c r="A48" s="152">
        <v>4</v>
      </c>
      <c r="B48" s="152" t="s">
        <v>1730</v>
      </c>
      <c r="C48" s="152" t="s">
        <v>2424</v>
      </c>
      <c r="D48" s="151" t="s">
        <v>2423</v>
      </c>
    </row>
    <row r="49" spans="1:4" x14ac:dyDescent="0.25">
      <c r="A49" s="152">
        <v>4</v>
      </c>
      <c r="B49" s="152" t="s">
        <v>1730</v>
      </c>
      <c r="C49" s="152" t="s">
        <v>2422</v>
      </c>
      <c r="D49" s="151" t="s">
        <v>2421</v>
      </c>
    </row>
    <row r="50" spans="1:4" x14ac:dyDescent="0.25">
      <c r="A50" s="152">
        <v>4</v>
      </c>
      <c r="B50" s="152" t="s">
        <v>1730</v>
      </c>
      <c r="C50" s="152" t="s">
        <v>2420</v>
      </c>
      <c r="D50" s="151" t="s">
        <v>2419</v>
      </c>
    </row>
    <row r="51" spans="1:4" x14ac:dyDescent="0.25">
      <c r="A51" s="152">
        <v>4</v>
      </c>
      <c r="B51" s="152" t="s">
        <v>1730</v>
      </c>
      <c r="C51" s="152" t="s">
        <v>2418</v>
      </c>
      <c r="D51" s="151" t="s">
        <v>2417</v>
      </c>
    </row>
    <row r="52" spans="1:4" x14ac:dyDescent="0.25">
      <c r="A52" s="152">
        <v>4</v>
      </c>
      <c r="B52" s="152" t="s">
        <v>1730</v>
      </c>
      <c r="C52" s="152" t="s">
        <v>2416</v>
      </c>
      <c r="D52" s="151" t="s">
        <v>2415</v>
      </c>
    </row>
    <row r="53" spans="1:4" x14ac:dyDescent="0.25">
      <c r="A53" s="152">
        <v>4</v>
      </c>
      <c r="B53" s="152" t="s">
        <v>1730</v>
      </c>
      <c r="C53" s="152" t="s">
        <v>2414</v>
      </c>
      <c r="D53" s="151" t="s">
        <v>2413</v>
      </c>
    </row>
    <row r="54" spans="1:4" x14ac:dyDescent="0.25">
      <c r="A54" s="152">
        <v>4</v>
      </c>
      <c r="B54" s="152" t="s">
        <v>1730</v>
      </c>
      <c r="C54" s="152" t="s">
        <v>2412</v>
      </c>
      <c r="D54" s="151" t="s">
        <v>2411</v>
      </c>
    </row>
    <row r="55" spans="1:4" x14ac:dyDescent="0.25">
      <c r="A55" s="152">
        <v>4</v>
      </c>
      <c r="B55" s="152" t="s">
        <v>1730</v>
      </c>
      <c r="C55" s="152" t="s">
        <v>2410</v>
      </c>
      <c r="D55" s="151" t="s">
        <v>2409</v>
      </c>
    </row>
    <row r="56" spans="1:4" x14ac:dyDescent="0.25">
      <c r="A56" s="152">
        <v>4</v>
      </c>
      <c r="B56" s="152" t="s">
        <v>1730</v>
      </c>
      <c r="C56" s="152" t="s">
        <v>2408</v>
      </c>
      <c r="D56" s="151" t="s">
        <v>2407</v>
      </c>
    </row>
    <row r="57" spans="1:4" x14ac:dyDescent="0.25">
      <c r="A57" s="152">
        <v>4</v>
      </c>
      <c r="B57" s="152" t="s">
        <v>1730</v>
      </c>
      <c r="C57" s="152" t="s">
        <v>2406</v>
      </c>
      <c r="D57" s="151" t="s">
        <v>2405</v>
      </c>
    </row>
    <row r="58" spans="1:4" x14ac:dyDescent="0.25">
      <c r="A58" s="152">
        <v>4</v>
      </c>
      <c r="B58" s="152" t="s">
        <v>1730</v>
      </c>
      <c r="C58" s="152" t="s">
        <v>2404</v>
      </c>
      <c r="D58" s="151" t="s">
        <v>2403</v>
      </c>
    </row>
    <row r="59" spans="1:4" x14ac:dyDescent="0.25">
      <c r="A59" s="152">
        <v>4</v>
      </c>
      <c r="B59" s="152" t="s">
        <v>1730</v>
      </c>
      <c r="C59" s="152" t="s">
        <v>2402</v>
      </c>
      <c r="D59" s="151" t="s">
        <v>2401</v>
      </c>
    </row>
    <row r="60" spans="1:4" x14ac:dyDescent="0.25">
      <c r="A60" s="152">
        <v>4</v>
      </c>
      <c r="B60" s="152" t="s">
        <v>1730</v>
      </c>
      <c r="C60" s="152" t="s">
        <v>2400</v>
      </c>
      <c r="D60" s="151" t="s">
        <v>2399</v>
      </c>
    </row>
    <row r="61" spans="1:4" x14ac:dyDescent="0.25">
      <c r="A61" s="152">
        <v>4</v>
      </c>
      <c r="B61" s="152" t="s">
        <v>1730</v>
      </c>
      <c r="C61" s="152" t="s">
        <v>2398</v>
      </c>
      <c r="D61" s="151" t="s">
        <v>2397</v>
      </c>
    </row>
    <row r="62" spans="1:4" x14ac:dyDescent="0.25">
      <c r="A62" s="152">
        <v>4</v>
      </c>
      <c r="B62" s="152" t="s">
        <v>1730</v>
      </c>
      <c r="C62" s="152" t="s">
        <v>2396</v>
      </c>
      <c r="D62" s="151" t="s">
        <v>2395</v>
      </c>
    </row>
    <row r="63" spans="1:4" ht="23" x14ac:dyDescent="0.25">
      <c r="A63" s="152">
        <v>4</v>
      </c>
      <c r="B63" s="152" t="s">
        <v>1730</v>
      </c>
      <c r="C63" s="152" t="s">
        <v>2394</v>
      </c>
      <c r="D63" s="151" t="s">
        <v>2393</v>
      </c>
    </row>
    <row r="64" spans="1:4" x14ac:dyDescent="0.25">
      <c r="A64" s="152">
        <v>4</v>
      </c>
      <c r="B64" s="152" t="s">
        <v>1730</v>
      </c>
      <c r="C64" s="152" t="s">
        <v>2392</v>
      </c>
      <c r="D64" s="151" t="s">
        <v>2391</v>
      </c>
    </row>
    <row r="65" spans="1:4" ht="23" x14ac:dyDescent="0.25">
      <c r="A65" s="152">
        <v>4</v>
      </c>
      <c r="B65" s="152" t="s">
        <v>1730</v>
      </c>
      <c r="C65" s="152" t="s">
        <v>2390</v>
      </c>
      <c r="D65" s="151" t="s">
        <v>2389</v>
      </c>
    </row>
    <row r="66" spans="1:4" x14ac:dyDescent="0.25">
      <c r="A66" s="152">
        <v>4</v>
      </c>
      <c r="B66" s="152" t="s">
        <v>1730</v>
      </c>
      <c r="C66" s="152" t="s">
        <v>2388</v>
      </c>
      <c r="D66" s="151" t="s">
        <v>2387</v>
      </c>
    </row>
    <row r="67" spans="1:4" x14ac:dyDescent="0.25">
      <c r="A67" s="152">
        <v>4</v>
      </c>
      <c r="B67" s="152" t="s">
        <v>1730</v>
      </c>
      <c r="C67" s="152" t="s">
        <v>2386</v>
      </c>
      <c r="D67" s="151" t="s">
        <v>2385</v>
      </c>
    </row>
    <row r="68" spans="1:4" ht="22" customHeight="1" x14ac:dyDescent="0.25">
      <c r="A68" s="152">
        <v>4</v>
      </c>
      <c r="B68" s="152" t="s">
        <v>1730</v>
      </c>
      <c r="C68" s="152" t="s">
        <v>2384</v>
      </c>
      <c r="D68" s="151" t="s">
        <v>2383</v>
      </c>
    </row>
    <row r="69" spans="1:4" ht="22" customHeight="1" x14ac:dyDescent="0.3">
      <c r="A69" s="138">
        <v>5</v>
      </c>
      <c r="B69" s="138" t="s">
        <v>2375</v>
      </c>
      <c r="C69" s="138" t="s">
        <v>2286</v>
      </c>
      <c r="D69" s="137" t="s">
        <v>2382</v>
      </c>
    </row>
    <row r="70" spans="1:4" x14ac:dyDescent="0.25">
      <c r="A70" s="150">
        <v>5</v>
      </c>
      <c r="B70" s="150" t="s">
        <v>2375</v>
      </c>
      <c r="C70" s="150" t="s">
        <v>2381</v>
      </c>
      <c r="D70" s="149" t="s">
        <v>2380</v>
      </c>
    </row>
    <row r="71" spans="1:4" x14ac:dyDescent="0.25">
      <c r="A71" s="150">
        <v>5</v>
      </c>
      <c r="B71" s="150" t="s">
        <v>2375</v>
      </c>
      <c r="C71" s="150" t="s">
        <v>2379</v>
      </c>
      <c r="D71" s="149" t="s">
        <v>2378</v>
      </c>
    </row>
    <row r="72" spans="1:4" x14ac:dyDescent="0.25">
      <c r="A72" s="150">
        <v>5</v>
      </c>
      <c r="B72" s="150" t="s">
        <v>2375</v>
      </c>
      <c r="C72" s="150" t="s">
        <v>2377</v>
      </c>
      <c r="D72" s="149" t="s">
        <v>2376</v>
      </c>
    </row>
    <row r="73" spans="1:4" ht="22" customHeight="1" x14ac:dyDescent="0.25">
      <c r="A73" s="150">
        <v>5</v>
      </c>
      <c r="B73" s="150" t="s">
        <v>2375</v>
      </c>
      <c r="C73" s="150" t="s">
        <v>2374</v>
      </c>
      <c r="D73" s="149" t="s">
        <v>2373</v>
      </c>
    </row>
    <row r="74" spans="1:4" ht="22" customHeight="1" x14ac:dyDescent="0.3">
      <c r="A74" s="138">
        <v>6</v>
      </c>
      <c r="B74" s="138" t="s">
        <v>1729</v>
      </c>
      <c r="C74" s="138" t="s">
        <v>2286</v>
      </c>
      <c r="D74" s="137" t="s">
        <v>2372</v>
      </c>
    </row>
    <row r="75" spans="1:4" x14ac:dyDescent="0.25">
      <c r="A75" s="148">
        <v>6</v>
      </c>
      <c r="B75" s="148" t="s">
        <v>1729</v>
      </c>
      <c r="C75" s="148" t="s">
        <v>2371</v>
      </c>
      <c r="D75" s="147" t="s">
        <v>2370</v>
      </c>
    </row>
    <row r="76" spans="1:4" x14ac:dyDescent="0.25">
      <c r="A76" s="148">
        <v>6</v>
      </c>
      <c r="B76" s="148" t="s">
        <v>1729</v>
      </c>
      <c r="C76" s="148" t="s">
        <v>2369</v>
      </c>
      <c r="D76" s="147" t="s">
        <v>2368</v>
      </c>
    </row>
    <row r="77" spans="1:4" x14ac:dyDescent="0.25">
      <c r="A77" s="148">
        <v>6</v>
      </c>
      <c r="B77" s="148" t="s">
        <v>1729</v>
      </c>
      <c r="C77" s="148" t="s">
        <v>2367</v>
      </c>
      <c r="D77" s="147" t="s">
        <v>2366</v>
      </c>
    </row>
    <row r="78" spans="1:4" x14ac:dyDescent="0.25">
      <c r="A78" s="148">
        <v>6</v>
      </c>
      <c r="B78" s="148" t="s">
        <v>1729</v>
      </c>
      <c r="C78" s="148" t="s">
        <v>2365</v>
      </c>
      <c r="D78" s="147" t="s">
        <v>2364</v>
      </c>
    </row>
    <row r="79" spans="1:4" x14ac:dyDescent="0.25">
      <c r="A79" s="148">
        <v>6</v>
      </c>
      <c r="B79" s="148" t="s">
        <v>1729</v>
      </c>
      <c r="C79" s="148" t="s">
        <v>2363</v>
      </c>
      <c r="D79" s="147" t="s">
        <v>2362</v>
      </c>
    </row>
    <row r="80" spans="1:4" x14ac:dyDescent="0.25">
      <c r="A80" s="148">
        <v>6</v>
      </c>
      <c r="B80" s="148" t="s">
        <v>1729</v>
      </c>
      <c r="C80" s="148" t="s">
        <v>2361</v>
      </c>
      <c r="D80" s="147" t="s">
        <v>2360</v>
      </c>
    </row>
    <row r="81" spans="1:4" x14ac:dyDescent="0.25">
      <c r="A81" s="148">
        <v>6</v>
      </c>
      <c r="B81" s="148" t="s">
        <v>1729</v>
      </c>
      <c r="C81" s="148" t="s">
        <v>2359</v>
      </c>
      <c r="D81" s="147" t="s">
        <v>2358</v>
      </c>
    </row>
    <row r="82" spans="1:4" x14ac:dyDescent="0.25">
      <c r="A82" s="148">
        <v>6</v>
      </c>
      <c r="B82" s="148" t="s">
        <v>1729</v>
      </c>
      <c r="C82" s="148" t="s">
        <v>2357</v>
      </c>
      <c r="D82" s="147" t="s">
        <v>2356</v>
      </c>
    </row>
    <row r="83" spans="1:4" x14ac:dyDescent="0.25">
      <c r="A83" s="148">
        <v>6</v>
      </c>
      <c r="B83" s="148" t="s">
        <v>1729</v>
      </c>
      <c r="C83" s="148" t="s">
        <v>2355</v>
      </c>
      <c r="D83" s="147" t="s">
        <v>2354</v>
      </c>
    </row>
    <row r="84" spans="1:4" x14ac:dyDescent="0.25">
      <c r="A84" s="148">
        <v>6</v>
      </c>
      <c r="B84" s="148" t="s">
        <v>1729</v>
      </c>
      <c r="C84" s="148" t="s">
        <v>2353</v>
      </c>
      <c r="D84" s="147" t="s">
        <v>2352</v>
      </c>
    </row>
    <row r="85" spans="1:4" ht="22" customHeight="1" x14ac:dyDescent="0.25">
      <c r="A85" s="148">
        <v>6</v>
      </c>
      <c r="B85" s="148" t="s">
        <v>1729</v>
      </c>
      <c r="C85" s="148" t="s">
        <v>2351</v>
      </c>
      <c r="D85" s="147" t="s">
        <v>2350</v>
      </c>
    </row>
    <row r="86" spans="1:4" ht="22" customHeight="1" x14ac:dyDescent="0.3">
      <c r="A86" s="138">
        <v>7</v>
      </c>
      <c r="B86" s="138" t="s">
        <v>2332</v>
      </c>
      <c r="C86" s="138" t="s">
        <v>2286</v>
      </c>
      <c r="D86" s="137" t="s">
        <v>2349</v>
      </c>
    </row>
    <row r="87" spans="1:4" x14ac:dyDescent="0.25">
      <c r="A87" s="146">
        <v>7</v>
      </c>
      <c r="B87" s="146" t="s">
        <v>2332</v>
      </c>
      <c r="C87" s="146" t="s">
        <v>2348</v>
      </c>
      <c r="D87" s="145" t="s">
        <v>2347</v>
      </c>
    </row>
    <row r="88" spans="1:4" x14ac:dyDescent="0.25">
      <c r="A88" s="146">
        <v>7</v>
      </c>
      <c r="B88" s="146" t="s">
        <v>2332</v>
      </c>
      <c r="C88" s="146" t="s">
        <v>2346</v>
      </c>
      <c r="D88" s="145" t="s">
        <v>2345</v>
      </c>
    </row>
    <row r="89" spans="1:4" x14ac:dyDescent="0.25">
      <c r="A89" s="146">
        <v>7</v>
      </c>
      <c r="B89" s="146" t="s">
        <v>2332</v>
      </c>
      <c r="C89" s="146" t="s">
        <v>2344</v>
      </c>
      <c r="D89" s="145" t="s">
        <v>2343</v>
      </c>
    </row>
    <row r="90" spans="1:4" x14ac:dyDescent="0.25">
      <c r="A90" s="146">
        <v>7</v>
      </c>
      <c r="B90" s="146" t="s">
        <v>2332</v>
      </c>
      <c r="C90" s="146" t="s">
        <v>2342</v>
      </c>
      <c r="D90" s="145" t="s">
        <v>2341</v>
      </c>
    </row>
    <row r="91" spans="1:4" x14ac:dyDescent="0.25">
      <c r="A91" s="146">
        <v>7</v>
      </c>
      <c r="B91" s="146" t="s">
        <v>2332</v>
      </c>
      <c r="C91" s="146" t="s">
        <v>2340</v>
      </c>
      <c r="D91" s="145" t="s">
        <v>2339</v>
      </c>
    </row>
    <row r="92" spans="1:4" x14ac:dyDescent="0.25">
      <c r="A92" s="146">
        <v>7</v>
      </c>
      <c r="B92" s="146" t="s">
        <v>2332</v>
      </c>
      <c r="C92" s="146" t="s">
        <v>2338</v>
      </c>
      <c r="D92" s="145" t="s">
        <v>2337</v>
      </c>
    </row>
    <row r="93" spans="1:4" x14ac:dyDescent="0.25">
      <c r="A93" s="146">
        <v>7</v>
      </c>
      <c r="B93" s="146" t="s">
        <v>2332</v>
      </c>
      <c r="C93" s="146" t="s">
        <v>2336</v>
      </c>
      <c r="D93" s="145" t="s">
        <v>2335</v>
      </c>
    </row>
    <row r="94" spans="1:4" x14ac:dyDescent="0.25">
      <c r="A94" s="146">
        <v>7</v>
      </c>
      <c r="B94" s="146" t="s">
        <v>2332</v>
      </c>
      <c r="C94" s="146" t="s">
        <v>2334</v>
      </c>
      <c r="D94" s="145" t="s">
        <v>2333</v>
      </c>
    </row>
    <row r="95" spans="1:4" ht="22" customHeight="1" x14ac:dyDescent="0.25">
      <c r="A95" s="146">
        <v>7</v>
      </c>
      <c r="B95" s="146" t="s">
        <v>2332</v>
      </c>
      <c r="C95" s="146" t="s">
        <v>2331</v>
      </c>
      <c r="D95" s="145" t="s">
        <v>2330</v>
      </c>
    </row>
    <row r="96" spans="1:4" ht="22" customHeight="1" x14ac:dyDescent="0.3">
      <c r="A96" s="138">
        <v>8</v>
      </c>
      <c r="B96" s="138" t="s">
        <v>1725</v>
      </c>
      <c r="C96" s="138" t="s">
        <v>2286</v>
      </c>
      <c r="D96" s="137" t="s">
        <v>2329</v>
      </c>
    </row>
    <row r="97" spans="1:4" x14ac:dyDescent="0.25">
      <c r="A97" s="144">
        <v>8</v>
      </c>
      <c r="B97" s="144" t="s">
        <v>1725</v>
      </c>
      <c r="C97" s="144" t="s">
        <v>2328</v>
      </c>
      <c r="D97" s="143" t="s">
        <v>2327</v>
      </c>
    </row>
    <row r="98" spans="1:4" x14ac:dyDescent="0.25">
      <c r="A98" s="144">
        <v>8</v>
      </c>
      <c r="B98" s="144" t="s">
        <v>1725</v>
      </c>
      <c r="C98" s="144" t="s">
        <v>2326</v>
      </c>
      <c r="D98" s="143" t="s">
        <v>2325</v>
      </c>
    </row>
    <row r="99" spans="1:4" x14ac:dyDescent="0.25">
      <c r="A99" s="144">
        <v>8</v>
      </c>
      <c r="B99" s="144" t="s">
        <v>1725</v>
      </c>
      <c r="C99" s="144" t="s">
        <v>2324</v>
      </c>
      <c r="D99" s="143" t="s">
        <v>2323</v>
      </c>
    </row>
    <row r="100" spans="1:4" ht="22" customHeight="1" x14ac:dyDescent="0.25">
      <c r="A100" s="144">
        <v>8</v>
      </c>
      <c r="B100" s="144" t="s">
        <v>1725</v>
      </c>
      <c r="C100" s="144" t="s">
        <v>2322</v>
      </c>
      <c r="D100" s="143" t="s">
        <v>2321</v>
      </c>
    </row>
    <row r="101" spans="1:4" x14ac:dyDescent="0.25">
      <c r="A101" s="144">
        <v>8</v>
      </c>
      <c r="B101" s="144" t="s">
        <v>1725</v>
      </c>
      <c r="C101" s="144" t="s">
        <v>2320</v>
      </c>
      <c r="D101" s="143" t="s">
        <v>2319</v>
      </c>
    </row>
    <row r="102" spans="1:4" x14ac:dyDescent="0.25">
      <c r="A102" s="144">
        <v>8</v>
      </c>
      <c r="B102" s="144" t="s">
        <v>1725</v>
      </c>
      <c r="C102" s="144" t="s">
        <v>2318</v>
      </c>
      <c r="D102" s="143" t="s">
        <v>2317</v>
      </c>
    </row>
    <row r="103" spans="1:4" x14ac:dyDescent="0.25">
      <c r="A103" s="144">
        <v>8</v>
      </c>
      <c r="B103" s="144" t="s">
        <v>1725</v>
      </c>
      <c r="C103" s="144" t="s">
        <v>2316</v>
      </c>
      <c r="D103" s="143" t="s">
        <v>2315</v>
      </c>
    </row>
    <row r="104" spans="1:4" x14ac:dyDescent="0.25">
      <c r="A104" s="144">
        <v>8</v>
      </c>
      <c r="B104" s="144" t="s">
        <v>1725</v>
      </c>
      <c r="C104" s="144" t="s">
        <v>508</v>
      </c>
      <c r="D104" s="143" t="s">
        <v>2314</v>
      </c>
    </row>
    <row r="105" spans="1:4" x14ac:dyDescent="0.25">
      <c r="A105" s="144">
        <v>8</v>
      </c>
      <c r="B105" s="144" t="s">
        <v>1725</v>
      </c>
      <c r="C105" s="144" t="s">
        <v>2313</v>
      </c>
      <c r="D105" s="143" t="s">
        <v>2312</v>
      </c>
    </row>
    <row r="106" spans="1:4" ht="22" customHeight="1" x14ac:dyDescent="0.3">
      <c r="A106" s="138">
        <v>9</v>
      </c>
      <c r="B106" s="138" t="s">
        <v>1728</v>
      </c>
      <c r="C106" s="138" t="s">
        <v>2286</v>
      </c>
      <c r="D106" s="137" t="s">
        <v>2311</v>
      </c>
    </row>
    <row r="107" spans="1:4" x14ac:dyDescent="0.25">
      <c r="A107" s="142">
        <v>9</v>
      </c>
      <c r="B107" s="142" t="s">
        <v>1728</v>
      </c>
      <c r="C107" s="142" t="s">
        <v>2310</v>
      </c>
      <c r="D107" s="141" t="s">
        <v>2309</v>
      </c>
    </row>
    <row r="108" spans="1:4" x14ac:dyDescent="0.25">
      <c r="A108" s="142">
        <v>9</v>
      </c>
      <c r="B108" s="142" t="s">
        <v>1728</v>
      </c>
      <c r="C108" s="142" t="s">
        <v>2308</v>
      </c>
      <c r="D108" s="141" t="s">
        <v>2307</v>
      </c>
    </row>
    <row r="109" spans="1:4" x14ac:dyDescent="0.25">
      <c r="A109" s="142">
        <v>9</v>
      </c>
      <c r="B109" s="142" t="s">
        <v>1728</v>
      </c>
      <c r="C109" s="142" t="s">
        <v>2306</v>
      </c>
      <c r="D109" s="141" t="s">
        <v>2305</v>
      </c>
    </row>
    <row r="110" spans="1:4" x14ac:dyDescent="0.25">
      <c r="A110" s="142">
        <v>9</v>
      </c>
      <c r="B110" s="142" t="s">
        <v>1728</v>
      </c>
      <c r="C110" s="142" t="s">
        <v>2304</v>
      </c>
      <c r="D110" s="141" t="s">
        <v>2303</v>
      </c>
    </row>
    <row r="111" spans="1:4" x14ac:dyDescent="0.25">
      <c r="A111" s="142">
        <v>9</v>
      </c>
      <c r="B111" s="142" t="s">
        <v>1728</v>
      </c>
      <c r="C111" s="142" t="s">
        <v>2302</v>
      </c>
      <c r="D111" s="141" t="s">
        <v>2301</v>
      </c>
    </row>
    <row r="112" spans="1:4" ht="22" customHeight="1" x14ac:dyDescent="0.3">
      <c r="A112" s="138">
        <v>10</v>
      </c>
      <c r="B112" s="138" t="s">
        <v>1726</v>
      </c>
      <c r="C112" s="138" t="s">
        <v>2286</v>
      </c>
      <c r="D112" s="137" t="s">
        <v>1727</v>
      </c>
    </row>
    <row r="113" spans="1:4" x14ac:dyDescent="0.25">
      <c r="A113" s="140">
        <v>10</v>
      </c>
      <c r="B113" s="140" t="s">
        <v>1726</v>
      </c>
      <c r="C113" s="140" t="s">
        <v>2300</v>
      </c>
      <c r="D113" s="139" t="s">
        <v>2299</v>
      </c>
    </row>
    <row r="114" spans="1:4" ht="22" customHeight="1" x14ac:dyDescent="0.25">
      <c r="A114" s="140">
        <v>10</v>
      </c>
      <c r="B114" s="140" t="s">
        <v>1726</v>
      </c>
      <c r="C114" s="140" t="s">
        <v>2298</v>
      </c>
      <c r="D114" s="139" t="s">
        <v>2297</v>
      </c>
    </row>
    <row r="115" spans="1:4" x14ac:dyDescent="0.25">
      <c r="A115" s="140">
        <v>10</v>
      </c>
      <c r="B115" s="140" t="s">
        <v>1726</v>
      </c>
      <c r="C115" s="140" t="s">
        <v>2296</v>
      </c>
      <c r="D115" s="139" t="s">
        <v>2295</v>
      </c>
    </row>
    <row r="116" spans="1:4" ht="23" x14ac:dyDescent="0.25">
      <c r="A116" s="140">
        <v>10</v>
      </c>
      <c r="B116" s="140" t="s">
        <v>1726</v>
      </c>
      <c r="C116" s="140" t="s">
        <v>2294</v>
      </c>
      <c r="D116" s="139" t="s">
        <v>2293</v>
      </c>
    </row>
    <row r="117" spans="1:4" x14ac:dyDescent="0.25">
      <c r="A117" s="140">
        <v>10</v>
      </c>
      <c r="B117" s="140" t="s">
        <v>1726</v>
      </c>
      <c r="C117" s="140" t="s">
        <v>2292</v>
      </c>
      <c r="D117" s="139" t="s">
        <v>2291</v>
      </c>
    </row>
    <row r="118" spans="1:4" x14ac:dyDescent="0.25">
      <c r="A118" s="140">
        <v>10</v>
      </c>
      <c r="B118" s="140" t="s">
        <v>1726</v>
      </c>
      <c r="C118" s="140" t="s">
        <v>2290</v>
      </c>
      <c r="D118" s="139" t="s">
        <v>2289</v>
      </c>
    </row>
    <row r="119" spans="1:4" x14ac:dyDescent="0.25">
      <c r="A119" s="140">
        <v>10</v>
      </c>
      <c r="B119" s="140" t="s">
        <v>1726</v>
      </c>
      <c r="C119" s="140" t="s">
        <v>2288</v>
      </c>
      <c r="D119" s="139" t="s">
        <v>2287</v>
      </c>
    </row>
    <row r="120" spans="1:4" ht="22" customHeight="1" x14ac:dyDescent="0.3">
      <c r="A120" s="138">
        <v>11</v>
      </c>
      <c r="B120" s="138" t="s">
        <v>2279</v>
      </c>
      <c r="C120" s="138" t="s">
        <v>2286</v>
      </c>
      <c r="D120" s="137" t="s">
        <v>1719</v>
      </c>
    </row>
    <row r="121" spans="1:4" x14ac:dyDescent="0.25">
      <c r="A121" s="136">
        <v>11</v>
      </c>
      <c r="B121" s="136" t="s">
        <v>2279</v>
      </c>
      <c r="C121" s="136" t="s">
        <v>2285</v>
      </c>
      <c r="D121" s="135" t="s">
        <v>2284</v>
      </c>
    </row>
    <row r="122" spans="1:4" x14ac:dyDescent="0.25">
      <c r="A122" s="136">
        <v>11</v>
      </c>
      <c r="B122" s="136" t="s">
        <v>2279</v>
      </c>
      <c r="C122" s="136" t="s">
        <v>2283</v>
      </c>
      <c r="D122" s="135" t="s">
        <v>2282</v>
      </c>
    </row>
    <row r="123" spans="1:4" x14ac:dyDescent="0.25">
      <c r="A123" s="136">
        <v>11</v>
      </c>
      <c r="B123" s="136" t="s">
        <v>2279</v>
      </c>
      <c r="C123" s="136" t="s">
        <v>2281</v>
      </c>
      <c r="D123" s="135" t="s">
        <v>2280</v>
      </c>
    </row>
    <row r="124" spans="1:4" x14ac:dyDescent="0.25">
      <c r="A124" s="136">
        <v>11</v>
      </c>
      <c r="B124" s="136" t="s">
        <v>2279</v>
      </c>
      <c r="C124" s="136" t="s">
        <v>2278</v>
      </c>
      <c r="D124" s="135" t="s">
        <v>2277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 Page de Garde</vt:lpstr>
      <vt:lpstr>📊 SYNTHÈSE TOUS MARCHÉS</vt:lpstr>
      <vt:lpstr>📦 APPRO. GÉNÉRAUX</vt:lpstr>
      <vt:lpstr>🏗️ BÂTIMENTS &amp; TRAVAUX</vt:lpstr>
      <vt:lpstr>⚙️ MÉCANIQUE &amp; ATELIER</vt:lpstr>
      <vt:lpstr>🧪 CHIMIE &amp; BIOLOGIE</vt:lpstr>
      <vt:lpstr>📣 COMMUNICATION &amp; CULTURE</vt:lpstr>
      <vt:lpstr>✈️ DÉPLACEMENTS &amp; LOGIST.</vt:lpstr>
      <vt:lpstr>📋 ÉTUDES, CONSEILS &amp; RH</vt:lpstr>
      <vt:lpstr>💻 INFORMATIQUE &amp; AUDIO.</vt:lpstr>
      <vt:lpstr>🛡️ HYGIÈNE &amp; SÉCURITÉ</vt:lpstr>
      <vt:lpstr>🔬 INSTRUMENTS SCIENT.</vt:lpstr>
      <vt:lpstr>🐁 EXPÉRIMENTATION</vt:lpstr>
      <vt:lpstr>🏥 SANTÉ &amp; MÉDICAL</vt:lpstr>
      <vt:lpstr>Familles Achats &amp; Code nacre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 Manan</dc:creator>
  <cp:lastModifiedBy>Meiling Qu</cp:lastModifiedBy>
  <dcterms:created xsi:type="dcterms:W3CDTF">2026-03-26T09:33:22Z</dcterms:created>
  <dcterms:modified xsi:type="dcterms:W3CDTF">2026-10-12T15:32:59Z</dcterms:modified>
</cp:coreProperties>
</file>